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587A2EFD-2CEB-4DFD-B430-26CD57DC72F1}" xr6:coauthVersionLast="47" xr6:coauthVersionMax="47" xr10:uidLastSave="{00000000-0000-0000-0000-000000000000}"/>
  <bookViews>
    <workbookView xWindow="1080" yWindow="1080" windowWidth="23595" windowHeight="13095" tabRatio="646" xr2:uid="{00000000-000D-0000-FFFF-FFFF00000000}"/>
  </bookViews>
  <sheets>
    <sheet name="Ⅱ-06　（64，66ページ）" sheetId="1" r:id="rId1"/>
    <sheet name="Ⅱ-06　（68ページ）" sheetId="19" r:id="rId2"/>
    <sheet name="Ⅱ-06　（69，71，72ページ）" sheetId="16" r:id="rId3"/>
    <sheet name="Ⅱ-06　（70，72，73ページ）" sheetId="1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16" l="1"/>
  <c r="L53" i="16"/>
  <c r="L52" i="16"/>
  <c r="C103" i="16" s="1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G107" i="16" s="1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G62" i="16" s="1"/>
  <c r="L14" i="16"/>
  <c r="L13" i="16"/>
  <c r="L12" i="16"/>
  <c r="L11" i="16"/>
  <c r="L10" i="16"/>
  <c r="L9" i="16"/>
  <c r="L8" i="16"/>
  <c r="G84" i="16" s="1"/>
  <c r="L7" i="16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7" i="19"/>
  <c r="C103" i="1"/>
  <c r="C119" i="1" s="1"/>
  <c r="C121" i="1" s="1"/>
  <c r="C105" i="1"/>
  <c r="C109" i="1" s="1"/>
  <c r="C82" i="1"/>
  <c r="C98" i="1" s="1"/>
  <c r="C100" i="1" s="1"/>
  <c r="C84" i="1"/>
  <c r="C88" i="1" s="1"/>
  <c r="C60" i="1"/>
  <c r="C64" i="1" s="1"/>
  <c r="C62" i="1"/>
  <c r="C66" i="1" s="1"/>
  <c r="C105" i="16"/>
  <c r="C84" i="16"/>
  <c r="C88" i="16" s="1"/>
  <c r="C62" i="16"/>
  <c r="C66" i="16" s="1"/>
  <c r="C109" i="16"/>
  <c r="G64" i="16"/>
  <c r="G105" i="16"/>
  <c r="G103" i="16"/>
  <c r="G86" i="16"/>
  <c r="C68" i="1" l="1"/>
  <c r="C72" i="1" s="1"/>
  <c r="C70" i="1"/>
  <c r="C74" i="1" s="1"/>
  <c r="C107" i="16"/>
  <c r="C119" i="16"/>
  <c r="C121" i="16" s="1"/>
  <c r="C107" i="1"/>
  <c r="C76" i="1"/>
  <c r="C78" i="1" s="1"/>
  <c r="G60" i="16"/>
  <c r="C86" i="1"/>
  <c r="C60" i="16"/>
  <c r="G82" i="16"/>
  <c r="C82" i="16"/>
  <c r="C76" i="16" l="1"/>
  <c r="C78" i="16" s="1"/>
  <c r="C64" i="16"/>
  <c r="C111" i="16"/>
  <c r="C115" i="16" s="1"/>
  <c r="C113" i="16"/>
  <c r="C117" i="16" s="1"/>
  <c r="C86" i="16"/>
  <c r="C98" i="16"/>
  <c r="C100" i="16" s="1"/>
  <c r="C90" i="1"/>
  <c r="C94" i="1" s="1"/>
  <c r="C92" i="1"/>
  <c r="C96" i="1" s="1"/>
  <c r="C113" i="1"/>
  <c r="C117" i="1" s="1"/>
  <c r="C111" i="1"/>
  <c r="C115" i="1" s="1"/>
  <c r="C90" i="16" l="1"/>
  <c r="C94" i="16" s="1"/>
  <c r="C92" i="16"/>
  <c r="C96" i="16" s="1"/>
  <c r="C68" i="16"/>
  <c r="C72" i="16" s="1"/>
  <c r="C70" i="16"/>
  <c r="C74" i="16" s="1"/>
</calcChain>
</file>

<file path=xl/sharedStrings.xml><?xml version="1.0" encoding="utf-8"?>
<sst xmlns="http://schemas.openxmlformats.org/spreadsheetml/2006/main" count="261" uniqueCount="118">
  <si>
    <t>相関係数の信頼区間(下限)</t>
    <rPh sb="0" eb="2">
      <t>ソウカン</t>
    </rPh>
    <rPh sb="2" eb="4">
      <t>ケイスウ</t>
    </rPh>
    <phoneticPr fontId="1"/>
  </si>
  <si>
    <t>相関係数の信頼区間(上限)</t>
    <rPh sb="0" eb="2">
      <t>ソウカン</t>
    </rPh>
    <rPh sb="2" eb="4">
      <t>ケイスウ</t>
    </rPh>
    <rPh sb="10" eb="12">
      <t>ジョウゲン</t>
    </rPh>
    <phoneticPr fontId="1"/>
  </si>
  <si>
    <t>=SLOPE(F7:F54,L7:L54)</t>
    <phoneticPr fontId="1"/>
  </si>
  <si>
    <t>=INTERCEPT(F7:F54,L7:L54)</t>
    <phoneticPr fontId="1"/>
  </si>
  <si>
    <t>=RSQ(F7:F54,L7:L54)</t>
    <phoneticPr fontId="1"/>
  </si>
  <si>
    <t>=SLOPE(F7:F29,L7:L29)</t>
    <phoneticPr fontId="1"/>
  </si>
  <si>
    <t>=INTERCEPT(F7:F29,L7:L29)</t>
    <phoneticPr fontId="1"/>
  </si>
  <si>
    <t>=RSQ(F7:F29,L7:L29)</t>
    <phoneticPr fontId="1"/>
  </si>
  <si>
    <t>=SLOPE(F30:F54,L30:L54)</t>
    <phoneticPr fontId="1"/>
  </si>
  <si>
    <t>=INTERCEPT(F30:F54,L30:L54)</t>
    <phoneticPr fontId="1"/>
  </si>
  <si>
    <t>=RSQ(F30:F54,L30:L54)</t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</si>
  <si>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</si>
  <si>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</si>
  <si>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</si>
  <si>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回帰直線の傾き</t>
    <rPh sb="0" eb="2">
      <t>カイキ</t>
    </rPh>
    <rPh sb="2" eb="4">
      <t>チョクセン</t>
    </rPh>
    <rPh sb="5" eb="6">
      <t>カタム</t>
    </rPh>
    <phoneticPr fontId="1"/>
  </si>
  <si>
    <t>回帰直線の切片</t>
    <rPh sb="0" eb="2">
      <t>カイキ</t>
    </rPh>
    <rPh sb="2" eb="4">
      <t>チョクセン</t>
    </rPh>
    <rPh sb="5" eb="7">
      <t>セッペン</t>
    </rPh>
    <phoneticPr fontId="1"/>
  </si>
  <si>
    <r>
      <t>決定係数(R</t>
    </r>
    <r>
      <rPr>
        <vertAlign val="superscript"/>
        <sz val="11"/>
        <color indexed="8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</rPr>
      <t>)</t>
    </r>
    <rPh sb="0" eb="2">
      <t>ケッテイ</t>
    </rPh>
    <rPh sb="2" eb="4">
      <t>ケイスウ</t>
    </rPh>
    <phoneticPr fontId="1"/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</si>
  <si>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</si>
  <si>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</si>
  <si>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</si>
  <si>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</si>
  <si>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</si>
  <si>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</si>
  <si>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</si>
  <si>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</si>
  <si>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</si>
  <si>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</si>
  <si>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</si>
  <si>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</si>
  <si>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</si>
  <si>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</si>
  <si>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</si>
  <si>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</si>
  <si>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</si>
  <si>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</si>
  <si>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</si>
  <si>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</si>
  <si>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</si>
  <si>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</si>
  <si>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</si>
  <si>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</si>
  <si>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４８人の性、年齢、身長、体重、収縮期血圧、拡張期血圧、家族歴</t>
    <rPh sb="2" eb="3">
      <t>ニン</t>
    </rPh>
    <rPh sb="4" eb="5">
      <t>セイ</t>
    </rPh>
    <rPh sb="6" eb="8">
      <t>ネンレイ</t>
    </rPh>
    <rPh sb="9" eb="11">
      <t>シンチョウ</t>
    </rPh>
    <rPh sb="12" eb="14">
      <t>タイジュウ</t>
    </rPh>
    <rPh sb="15" eb="17">
      <t>シュウシュク</t>
    </rPh>
    <rPh sb="17" eb="20">
      <t>キケツアツ</t>
    </rPh>
    <rPh sb="21" eb="24">
      <t>カクチョウキ</t>
    </rPh>
    <rPh sb="24" eb="26">
      <t>ケツアツ</t>
    </rPh>
    <rPh sb="27" eb="29">
      <t>カゾク</t>
    </rPh>
    <rPh sb="29" eb="30">
      <t>レキ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</si>
  <si>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</si>
  <si>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</si>
  <si>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</si>
  <si>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収縮期血圧</t>
    <rPh sb="0" eb="2">
      <t>シュウシュク</t>
    </rPh>
    <rPh sb="2" eb="5">
      <t>キケツアツ</t>
    </rPh>
    <phoneticPr fontId="1"/>
  </si>
  <si>
    <t>拡張期血圧</t>
    <rPh sb="0" eb="3">
      <t>カクチョウキ</t>
    </rPh>
    <rPh sb="3" eb="5">
      <t>ケツアツ</t>
    </rPh>
    <phoneticPr fontId="1"/>
  </si>
  <si>
    <t>家族歴（０：なし、１：あり）</t>
    <rPh sb="0" eb="2">
      <t>カゾク</t>
    </rPh>
    <rPh sb="2" eb="3">
      <t>レキ</t>
    </rPh>
    <phoneticPr fontId="1"/>
  </si>
  <si>
    <t>番号</t>
    <rPh sb="0" eb="2">
      <t>バンゴウ</t>
    </rPh>
    <phoneticPr fontId="1"/>
  </si>
  <si>
    <t>性</t>
    <rPh sb="0" eb="1">
      <t>セイ</t>
    </rPh>
    <phoneticPr fontId="1"/>
  </si>
  <si>
    <t>（歳）</t>
    <rPh sb="1" eb="2">
      <t>サイ</t>
    </rPh>
    <phoneticPr fontId="1"/>
  </si>
  <si>
    <t>（ｃｍ）</t>
    <phoneticPr fontId="1"/>
  </si>
  <si>
    <t>（ｋｇ）</t>
    <phoneticPr fontId="1"/>
  </si>
  <si>
    <t>（ｍｍＨｇ）</t>
  </si>
  <si>
    <t>高血圧</t>
    <rPh sb="0" eb="3">
      <t>コウケツアツ</t>
    </rPh>
    <phoneticPr fontId="1"/>
  </si>
  <si>
    <t>脳血管疾患</t>
    <rPh sb="0" eb="3">
      <t>ノウケッカン</t>
    </rPh>
    <rPh sb="3" eb="5">
      <t>シッカン</t>
    </rPh>
    <phoneticPr fontId="1"/>
  </si>
  <si>
    <t>糖尿病</t>
    <rPh sb="0" eb="3">
      <t>トウニョウビョウ</t>
    </rPh>
    <phoneticPr fontId="1"/>
  </si>
  <si>
    <t>心疾患</t>
    <rPh sb="0" eb="3">
      <t>シンシッカン</t>
    </rPh>
    <phoneticPr fontId="1"/>
  </si>
  <si>
    <t>BMI</t>
    <phoneticPr fontId="1"/>
  </si>
  <si>
    <t>BMIと収縮期血圧の相関係数および1次回帰係数における推定と検定</t>
    <rPh sb="4" eb="6">
      <t>シュウシュク</t>
    </rPh>
    <rPh sb="6" eb="7">
      <t>キ</t>
    </rPh>
    <rPh sb="7" eb="9">
      <t>ケツアツ</t>
    </rPh>
    <rPh sb="10" eb="12">
      <t>ソウカン</t>
    </rPh>
    <rPh sb="12" eb="14">
      <t>ケイスウ</t>
    </rPh>
    <rPh sb="18" eb="19">
      <t>ジ</t>
    </rPh>
    <rPh sb="19" eb="21">
      <t>カイキ</t>
    </rPh>
    <rPh sb="21" eb="23">
      <t>ケイスウ</t>
    </rPh>
    <rPh sb="27" eb="29">
      <t>スイテイ</t>
    </rPh>
    <rPh sb="30" eb="32">
      <t>ケンテイ</t>
    </rPh>
    <phoneticPr fontId="1"/>
  </si>
  <si>
    <t>64ページ</t>
    <phoneticPr fontId="1"/>
  </si>
  <si>
    <t>（ｃｍ）</t>
    <phoneticPr fontId="1"/>
  </si>
  <si>
    <t>（ｋｇ）</t>
    <phoneticPr fontId="1"/>
  </si>
  <si>
    <t>身長と体重の相関係数における推定と検定</t>
    <phoneticPr fontId="1"/>
  </si>
  <si>
    <t>=CORREL(D7:D54,E7:E54)</t>
    <phoneticPr fontId="1"/>
  </si>
  <si>
    <t>=COUNT(D7:D54)</t>
    <phoneticPr fontId="1"/>
  </si>
  <si>
    <t>=FISHER(C60)</t>
    <phoneticPr fontId="1"/>
  </si>
  <si>
    <t>=1/(C62-3)^0.5</t>
    <phoneticPr fontId="1"/>
  </si>
  <si>
    <t>=C64-1.96*C66</t>
    <phoneticPr fontId="1"/>
  </si>
  <si>
    <t>=C64+1.96*C66</t>
    <phoneticPr fontId="1"/>
  </si>
  <si>
    <t>=FISHERINV(C68)</t>
    <phoneticPr fontId="1"/>
  </si>
  <si>
    <t>=FISHERINV(C70)</t>
    <phoneticPr fontId="1"/>
  </si>
  <si>
    <t>=C60*(C62-2)^0.5/(1-C60^2)^0.5</t>
    <phoneticPr fontId="1"/>
  </si>
  <si>
    <t>=CORREL(D7:D29,E7:E29)</t>
    <phoneticPr fontId="1"/>
  </si>
  <si>
    <t>=COUNT(D7:D29)</t>
    <phoneticPr fontId="1"/>
  </si>
  <si>
    <t>=FISHER(C82)</t>
    <phoneticPr fontId="1"/>
  </si>
  <si>
    <t>=1/(C84-3)^0.5</t>
    <phoneticPr fontId="1"/>
  </si>
  <si>
    <t>=C86-1.96*C88</t>
    <phoneticPr fontId="1"/>
  </si>
  <si>
    <t>=C86+1.96*C88</t>
    <phoneticPr fontId="1"/>
  </si>
  <si>
    <t>=FISHERINV(C90)</t>
    <phoneticPr fontId="1"/>
  </si>
  <si>
    <t>=FISHERINV(C92)</t>
    <phoneticPr fontId="1"/>
  </si>
  <si>
    <t>=C82*(C84-2)^0.5/(1-C82^2)^0.5</t>
    <phoneticPr fontId="1"/>
  </si>
  <si>
    <t>=CORREL(D30:D54,E30:E54)</t>
    <phoneticPr fontId="1"/>
  </si>
  <si>
    <t>=COUNT(D30:D54)</t>
    <phoneticPr fontId="1"/>
  </si>
  <si>
    <t>=FISHER(C103)</t>
    <phoneticPr fontId="1"/>
  </si>
  <si>
    <t>=1/(C105-3)^0.5</t>
    <phoneticPr fontId="1"/>
  </si>
  <si>
    <t>=C107-1.96*C109</t>
    <phoneticPr fontId="1"/>
  </si>
  <si>
    <t>=C107+1.96*C109</t>
    <phoneticPr fontId="1"/>
  </si>
  <si>
    <t>=FISHERINV(C111)</t>
    <phoneticPr fontId="1"/>
  </si>
  <si>
    <t>=FISHERINV(C113)</t>
    <phoneticPr fontId="1"/>
  </si>
  <si>
    <t>=C103*(C105-2)^0.5/(1-C103^2)^0.5</t>
    <phoneticPr fontId="1"/>
  </si>
  <si>
    <t>BMI</t>
    <phoneticPr fontId="1"/>
  </si>
  <si>
    <t>Excelの分析ツールにもとづく回帰分析の結果の概要</t>
    <rPh sb="6" eb="8">
      <t>ブンセキ</t>
    </rPh>
    <rPh sb="16" eb="18">
      <t>カイキ</t>
    </rPh>
    <rPh sb="18" eb="20">
      <t>ブンセキ</t>
    </rPh>
    <rPh sb="21" eb="23">
      <t>ケッカ</t>
    </rPh>
    <phoneticPr fontId="1"/>
  </si>
  <si>
    <t>=T.DIST.2T(C76,C62-2)</t>
    <phoneticPr fontId="1"/>
  </si>
  <si>
    <t>T.DIST.2T(C98,C84-2)</t>
    <phoneticPr fontId="1"/>
  </si>
  <si>
    <t>=T.DIST.2T(C119,C105-2)</t>
    <phoneticPr fontId="1"/>
  </si>
  <si>
    <t>サンプルデータ</t>
    <phoneticPr fontId="1"/>
  </si>
  <si>
    <r>
      <t>相関係数(</t>
    </r>
    <r>
      <rPr>
        <i/>
        <sz val="11"/>
        <rFont val="ＭＳ Ｐゴシック"/>
        <family val="3"/>
        <charset val="128"/>
      </rPr>
      <t>r</t>
    </r>
    <r>
      <rPr>
        <sz val="11"/>
        <rFont val="ＭＳ Ｐゴシック"/>
        <family val="3"/>
        <charset val="128"/>
      </rPr>
      <t>)</t>
    </r>
    <rPh sb="0" eb="2">
      <t>ソウカン</t>
    </rPh>
    <rPh sb="2" eb="4">
      <t>ケイスウ</t>
    </rPh>
    <phoneticPr fontId="1"/>
  </si>
  <si>
    <r>
      <t>標本サイズ(</t>
    </r>
    <r>
      <rPr>
        <i/>
        <sz val="11"/>
        <rFont val="ＭＳ Ｐゴシック"/>
        <family val="3"/>
        <charset val="128"/>
      </rPr>
      <t>n</t>
    </r>
    <r>
      <rPr>
        <sz val="11"/>
        <rFont val="ＭＳ Ｐゴシック"/>
        <family val="3"/>
        <charset val="128"/>
      </rPr>
      <t>)</t>
    </r>
    <rPh sb="0" eb="2">
      <t>ヒョウホン</t>
    </rPh>
    <phoneticPr fontId="1"/>
  </si>
  <si>
    <r>
      <t>フィッシャー変換値(</t>
    </r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)</t>
    </r>
    <rPh sb="6" eb="8">
      <t>ヘンカン</t>
    </rPh>
    <rPh sb="8" eb="9">
      <t>チ</t>
    </rPh>
    <phoneticPr fontId="1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</si>
  <si>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の95%信頼区間(下限)</t>
    </r>
    <phoneticPr fontId="1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</si>
  <si>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の95%信頼区間(上限)</t>
    </r>
    <phoneticPr fontId="1"/>
  </si>
  <si>
    <r>
      <rPr>
        <i/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>値</t>
    </r>
    <rPh sb="1" eb="2">
      <t>チ</t>
    </rPh>
    <phoneticPr fontId="1"/>
  </si>
  <si>
    <r>
      <rPr>
        <i/>
        <sz val="11"/>
        <rFont val="ＭＳ Ｐゴシック"/>
        <family val="3"/>
        <charset val="128"/>
      </rPr>
      <t>p</t>
    </r>
    <r>
      <rPr>
        <sz val="11"/>
        <rFont val="ＭＳ Ｐゴシック"/>
        <family val="3"/>
        <charset val="128"/>
      </rPr>
      <t>値</t>
    </r>
    <rPh sb="1" eb="2">
      <t>アタイ</t>
    </rPh>
    <phoneticPr fontId="1"/>
  </si>
  <si>
    <r>
      <t>相関係数(</t>
    </r>
    <r>
      <rPr>
        <i/>
        <sz val="11"/>
        <color indexed="8"/>
        <rFont val="ＭＳ Ｐゴシック"/>
        <family val="3"/>
        <charset val="128"/>
      </rPr>
      <t>r</t>
    </r>
    <r>
      <rPr>
        <sz val="11"/>
        <color theme="1"/>
        <rFont val="ＭＳ Ｐゴシック"/>
        <family val="3"/>
        <charset val="128"/>
      </rPr>
      <t>)</t>
    </r>
    <rPh sb="0" eb="2">
      <t>ソウカン</t>
    </rPh>
    <rPh sb="2" eb="4">
      <t>ケイスウ</t>
    </rPh>
    <phoneticPr fontId="1"/>
  </si>
  <si>
    <r>
      <t>標本サイズ(</t>
    </r>
    <r>
      <rPr>
        <i/>
        <sz val="11"/>
        <color indexed="8"/>
        <rFont val="ＭＳ Ｐゴシック"/>
        <family val="3"/>
        <charset val="128"/>
      </rPr>
      <t>n</t>
    </r>
    <r>
      <rPr>
        <sz val="11"/>
        <color theme="1"/>
        <rFont val="ＭＳ Ｐゴシック"/>
        <family val="3"/>
        <charset val="128"/>
      </rPr>
      <t>)</t>
    </r>
    <rPh sb="0" eb="2">
      <t>ヒョウホン</t>
    </rPh>
    <phoneticPr fontId="1"/>
  </si>
  <si>
    <r>
      <t>フィッシャー変換値(</t>
    </r>
    <r>
      <rPr>
        <i/>
        <sz val="11"/>
        <color indexed="8"/>
        <rFont val="ＭＳ Ｐゴシック"/>
        <family val="3"/>
        <charset val="128"/>
      </rPr>
      <t>z</t>
    </r>
    <r>
      <rPr>
        <sz val="11"/>
        <color theme="1"/>
        <rFont val="ＭＳ Ｐゴシック"/>
        <family val="3"/>
        <charset val="128"/>
      </rPr>
      <t>)</t>
    </r>
    <rPh sb="6" eb="8">
      <t>ヘンカン</t>
    </rPh>
    <rPh sb="8" eb="9">
      <t>チ</t>
    </rPh>
    <phoneticPr fontId="1"/>
  </si>
  <si>
    <r>
      <rPr>
        <i/>
        <sz val="11"/>
        <color indexed="8"/>
        <rFont val="ＭＳ Ｐゴシック"/>
        <family val="3"/>
        <charset val="128"/>
      </rPr>
      <t>z</t>
    </r>
    <r>
      <rPr>
        <sz val="11"/>
        <color theme="1"/>
        <rFont val="ＭＳ Ｐゴシック"/>
        <family val="3"/>
        <charset val="128"/>
      </rPr>
      <t>の95%信頼区間(下限)</t>
    </r>
    <phoneticPr fontId="1"/>
  </si>
  <si>
    <r>
      <rPr>
        <i/>
        <sz val="11"/>
        <color indexed="8"/>
        <rFont val="ＭＳ Ｐゴシック"/>
        <family val="3"/>
        <charset val="128"/>
      </rPr>
      <t>z</t>
    </r>
    <r>
      <rPr>
        <sz val="11"/>
        <color theme="1"/>
        <rFont val="ＭＳ Ｐゴシック"/>
        <family val="3"/>
        <charset val="128"/>
      </rPr>
      <t>の95%信頼区間(上限)</t>
    </r>
    <phoneticPr fontId="1"/>
  </si>
  <si>
    <r>
      <rPr>
        <i/>
        <sz val="11"/>
        <color indexed="8"/>
        <rFont val="ＭＳ Ｐゴシック"/>
        <family val="3"/>
        <charset val="128"/>
      </rPr>
      <t>t</t>
    </r>
    <r>
      <rPr>
        <sz val="11"/>
        <color theme="1"/>
        <rFont val="ＭＳ Ｐゴシック"/>
        <family val="3"/>
        <charset val="128"/>
      </rPr>
      <t>値</t>
    </r>
    <rPh sb="1" eb="2">
      <t>アタイ</t>
    </rPh>
    <phoneticPr fontId="1"/>
  </si>
  <si>
    <r>
      <rPr>
        <i/>
        <sz val="11"/>
        <color indexed="8"/>
        <rFont val="ＭＳ Ｐゴシック"/>
        <family val="3"/>
        <charset val="128"/>
      </rPr>
      <t>p</t>
    </r>
    <r>
      <rPr>
        <sz val="11"/>
        <color theme="1"/>
        <rFont val="ＭＳ Ｐゴシック"/>
        <family val="3"/>
        <charset val="128"/>
      </rPr>
      <t>値</t>
    </r>
    <rPh sb="1" eb="2">
      <t>アタイ</t>
    </rPh>
    <phoneticPr fontId="1"/>
  </si>
  <si>
    <r>
      <rPr>
        <i/>
        <sz val="11"/>
        <rFont val="ＭＳ Ｐゴシック"/>
        <family val="3"/>
        <charset val="128"/>
      </rPr>
      <t>z</t>
    </r>
    <r>
      <rPr>
        <sz val="11"/>
        <rFont val="ＭＳ Ｐゴシック"/>
        <family val="3"/>
        <charset val="128"/>
      </rPr>
      <t>の標準誤差</t>
    </r>
    <rPh sb="2" eb="4">
      <t>ヒョウジュン</t>
    </rPh>
    <rPh sb="4" eb="6">
      <t>ゴサ</t>
    </rPh>
    <phoneticPr fontId="1"/>
  </si>
  <si>
    <t>66ページ</t>
    <phoneticPr fontId="1"/>
  </si>
  <si>
    <t>69ページ</t>
    <phoneticPr fontId="1"/>
  </si>
  <si>
    <t>71，72ページ</t>
    <phoneticPr fontId="1"/>
  </si>
  <si>
    <t>70ページ</t>
    <phoneticPr fontId="1"/>
  </si>
  <si>
    <t>72ページ</t>
    <phoneticPr fontId="1"/>
  </si>
  <si>
    <t>73ページ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</si>
</sst>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.000_ "/>
    <numFmt numFmtId="179" formatCode="0.00000000_ "/>
  </numFmts>
  <fonts count="7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49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49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quotePrefix="1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177" fontId="4" fillId="0" borderId="4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179" fontId="4" fillId="0" borderId="0" xfId="0" applyNumberFormat="1" applyFont="1">
      <alignment vertical="center"/>
    </xf>
    <xf numFmtId="0" fontId="0" fillId="5" borderId="0" xfId="0" applyFill="1">
      <alignment vertical="center"/>
    </xf>
    <xf numFmtId="0" fontId="4" fillId="0" borderId="1" xfId="0" applyFont="1" applyBorder="1" applyAlignment="1">
      <alignment horizontal="center" vertical="center"/>
    </xf>
  </cellXfs>
  <cellStyles count="2">
    <cellStyle name="20% - アクセント 4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1"/>
  <sheetViews>
    <sheetView tabSelected="1" topLeftCell="A52" zoomScaleNormal="100" workbookViewId="0">
      <selection activeCell="A55" sqref="A55"/>
    </sheetView>
  </sheetViews>
  <sheetFormatPr defaultRowHeight="13.5" x14ac:dyDescent="0.15"/>
  <cols>
    <col min="1" max="1" width="8.375" style="7" customWidth="1"/>
    <col min="2" max="2" width="3.5" style="7" bestFit="1" customWidth="1"/>
    <col min="3" max="3" width="18.375" style="7" bestFit="1" customWidth="1"/>
    <col min="4" max="4" width="6.75" style="7" customWidth="1"/>
    <col min="5" max="5" width="11.625" style="7" customWidth="1"/>
    <col min="6" max="7" width="11" style="7" bestFit="1" customWidth="1"/>
    <col min="8" max="11" width="10.875" style="7" customWidth="1"/>
    <col min="12" max="16384" width="9" style="7"/>
  </cols>
  <sheetData>
    <row r="1" spans="1:11" x14ac:dyDescent="0.15">
      <c r="A1" s="7" t="s">
        <v>96</v>
      </c>
    </row>
    <row r="3" spans="1:11" x14ac:dyDescent="0.15">
      <c r="A3" s="7" t="s">
        <v>41</v>
      </c>
    </row>
    <row r="4" spans="1:1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15"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25" t="s">
        <v>47</v>
      </c>
      <c r="I5" s="25"/>
      <c r="J5" s="25"/>
      <c r="K5" s="25"/>
    </row>
    <row r="6" spans="1:11" x14ac:dyDescent="0.15">
      <c r="A6" s="8" t="s">
        <v>48</v>
      </c>
      <c r="B6" s="8" t="s">
        <v>49</v>
      </c>
      <c r="C6" s="8" t="s">
        <v>50</v>
      </c>
      <c r="D6" s="8" t="s">
        <v>61</v>
      </c>
      <c r="E6" s="8" t="s">
        <v>62</v>
      </c>
      <c r="F6" s="8" t="s">
        <v>53</v>
      </c>
      <c r="G6" s="8" t="s">
        <v>53</v>
      </c>
      <c r="H6" s="9" t="s">
        <v>54</v>
      </c>
      <c r="I6" s="9" t="s">
        <v>55</v>
      </c>
      <c r="J6" s="9" t="s">
        <v>56</v>
      </c>
      <c r="K6" s="9" t="s">
        <v>57</v>
      </c>
    </row>
    <row r="7" spans="1:11" x14ac:dyDescent="0.15">
      <c r="A7" s="7">
        <v>1</v>
      </c>
      <c r="B7" s="7">
        <v>1</v>
      </c>
      <c r="C7" s="7">
        <v>45</v>
      </c>
      <c r="D7" s="7">
        <v>152</v>
      </c>
      <c r="E7" s="7">
        <v>57</v>
      </c>
      <c r="F7" s="7">
        <v>140</v>
      </c>
      <c r="G7" s="7">
        <v>70</v>
      </c>
      <c r="H7" s="7">
        <v>1</v>
      </c>
      <c r="I7" s="7">
        <v>0</v>
      </c>
      <c r="J7" s="7">
        <v>1</v>
      </c>
      <c r="K7" s="7">
        <v>0</v>
      </c>
    </row>
    <row r="8" spans="1:11" x14ac:dyDescent="0.15">
      <c r="A8" s="7">
        <v>2</v>
      </c>
      <c r="B8" s="7">
        <v>1</v>
      </c>
      <c r="C8" s="7">
        <v>52</v>
      </c>
      <c r="D8" s="7">
        <v>173</v>
      </c>
      <c r="E8" s="7">
        <v>78</v>
      </c>
      <c r="F8" s="7">
        <v>134</v>
      </c>
      <c r="G8" s="7">
        <v>68</v>
      </c>
      <c r="H8" s="7">
        <v>1</v>
      </c>
      <c r="I8" s="7">
        <v>0</v>
      </c>
      <c r="J8" s="7">
        <v>0</v>
      </c>
      <c r="K8" s="7">
        <v>0</v>
      </c>
    </row>
    <row r="9" spans="1:11" x14ac:dyDescent="0.15">
      <c r="A9" s="7">
        <v>3</v>
      </c>
      <c r="B9" s="7">
        <v>1</v>
      </c>
      <c r="C9" s="7">
        <v>48</v>
      </c>
      <c r="D9" s="7">
        <v>172</v>
      </c>
      <c r="E9" s="7">
        <v>83</v>
      </c>
      <c r="F9" s="7">
        <v>146</v>
      </c>
      <c r="G9" s="7">
        <v>86</v>
      </c>
      <c r="H9" s="7">
        <v>1</v>
      </c>
      <c r="I9" s="7">
        <v>1</v>
      </c>
      <c r="J9" s="7">
        <v>0</v>
      </c>
      <c r="K9" s="7">
        <v>1</v>
      </c>
    </row>
    <row r="10" spans="1:11" x14ac:dyDescent="0.15">
      <c r="A10" s="7">
        <v>4</v>
      </c>
      <c r="B10" s="7">
        <v>1</v>
      </c>
      <c r="C10" s="7">
        <v>66</v>
      </c>
      <c r="D10" s="7">
        <v>178</v>
      </c>
      <c r="E10" s="7">
        <v>58</v>
      </c>
      <c r="F10" s="7">
        <v>194</v>
      </c>
      <c r="G10" s="7">
        <v>76</v>
      </c>
      <c r="H10" s="7">
        <v>0</v>
      </c>
      <c r="I10" s="7">
        <v>0</v>
      </c>
      <c r="J10" s="7">
        <v>0</v>
      </c>
      <c r="K10" s="7">
        <v>0</v>
      </c>
    </row>
    <row r="11" spans="1:11" x14ac:dyDescent="0.15">
      <c r="A11" s="7">
        <v>6</v>
      </c>
      <c r="B11" s="7">
        <v>1</v>
      </c>
      <c r="C11" s="7">
        <v>53</v>
      </c>
      <c r="D11" s="7">
        <v>175</v>
      </c>
      <c r="E11" s="7">
        <v>66</v>
      </c>
      <c r="F11" s="7">
        <v>154</v>
      </c>
      <c r="G11" s="7">
        <v>88</v>
      </c>
      <c r="H11" s="7">
        <v>1</v>
      </c>
      <c r="I11" s="7">
        <v>0</v>
      </c>
      <c r="J11" s="7">
        <v>0</v>
      </c>
      <c r="K11" s="7">
        <v>0</v>
      </c>
    </row>
    <row r="12" spans="1:11" x14ac:dyDescent="0.15">
      <c r="A12" s="7">
        <v>10</v>
      </c>
      <c r="B12" s="7">
        <v>1</v>
      </c>
      <c r="C12" s="7">
        <v>56</v>
      </c>
      <c r="D12" s="7">
        <v>165</v>
      </c>
      <c r="E12" s="7">
        <v>68</v>
      </c>
      <c r="F12" s="7">
        <v>164</v>
      </c>
      <c r="G12" s="7">
        <v>90</v>
      </c>
      <c r="H12" s="7">
        <v>0</v>
      </c>
      <c r="I12" s="7">
        <v>0</v>
      </c>
      <c r="J12" s="7">
        <v>1</v>
      </c>
      <c r="K12" s="7">
        <v>0</v>
      </c>
    </row>
    <row r="13" spans="1:11" x14ac:dyDescent="0.15">
      <c r="A13" s="7">
        <v>11</v>
      </c>
      <c r="B13" s="7">
        <v>1</v>
      </c>
      <c r="C13" s="7">
        <v>49</v>
      </c>
      <c r="D13" s="7">
        <v>176</v>
      </c>
      <c r="E13" s="7">
        <v>68</v>
      </c>
      <c r="F13" s="7">
        <v>132</v>
      </c>
      <c r="G13" s="7">
        <v>88</v>
      </c>
      <c r="H13" s="7">
        <v>0</v>
      </c>
      <c r="I13" s="7">
        <v>0</v>
      </c>
      <c r="J13" s="7">
        <v>0</v>
      </c>
      <c r="K13" s="7">
        <v>0</v>
      </c>
    </row>
    <row r="14" spans="1:11" x14ac:dyDescent="0.15">
      <c r="A14" s="7">
        <v>12</v>
      </c>
      <c r="B14" s="7">
        <v>1</v>
      </c>
      <c r="C14" s="7">
        <v>44</v>
      </c>
      <c r="D14" s="7">
        <v>165</v>
      </c>
      <c r="E14" s="7">
        <v>60</v>
      </c>
      <c r="F14" s="7">
        <v>112</v>
      </c>
      <c r="G14" s="7">
        <v>78</v>
      </c>
      <c r="H14" s="7">
        <v>1</v>
      </c>
      <c r="I14" s="7">
        <v>1</v>
      </c>
      <c r="J14" s="7">
        <v>0</v>
      </c>
      <c r="K14" s="7">
        <v>0</v>
      </c>
    </row>
    <row r="15" spans="1:11" x14ac:dyDescent="0.15">
      <c r="A15" s="7">
        <v>14</v>
      </c>
      <c r="B15" s="7">
        <v>1</v>
      </c>
      <c r="C15" s="7">
        <v>62</v>
      </c>
      <c r="D15" s="7">
        <v>153</v>
      </c>
      <c r="E15" s="7">
        <v>63</v>
      </c>
      <c r="F15" s="7">
        <v>128</v>
      </c>
      <c r="G15" s="7">
        <v>68</v>
      </c>
      <c r="H15" s="7">
        <v>1</v>
      </c>
      <c r="I15" s="7">
        <v>0</v>
      </c>
      <c r="J15" s="7">
        <v>1</v>
      </c>
      <c r="K15" s="7">
        <v>0</v>
      </c>
    </row>
    <row r="16" spans="1:11" x14ac:dyDescent="0.15">
      <c r="A16" s="7">
        <v>18</v>
      </c>
      <c r="B16" s="7">
        <v>1</v>
      </c>
      <c r="C16" s="7">
        <v>64</v>
      </c>
      <c r="D16" s="7">
        <v>181</v>
      </c>
      <c r="E16" s="7">
        <v>66</v>
      </c>
      <c r="F16" s="7">
        <v>150</v>
      </c>
      <c r="G16" s="7">
        <v>74</v>
      </c>
      <c r="H16" s="7">
        <v>0</v>
      </c>
      <c r="I16" s="7">
        <v>0</v>
      </c>
      <c r="J16" s="7">
        <v>0</v>
      </c>
      <c r="K16" s="7">
        <v>0</v>
      </c>
    </row>
    <row r="17" spans="1:11" x14ac:dyDescent="0.15">
      <c r="A17" s="7">
        <v>19</v>
      </c>
      <c r="B17" s="7">
        <v>1</v>
      </c>
      <c r="C17" s="7">
        <v>55</v>
      </c>
      <c r="D17" s="7">
        <v>160</v>
      </c>
      <c r="E17" s="7">
        <v>74</v>
      </c>
      <c r="F17" s="7">
        <v>144</v>
      </c>
      <c r="G17" s="7">
        <v>82</v>
      </c>
      <c r="H17" s="7">
        <v>0</v>
      </c>
      <c r="I17" s="7">
        <v>1</v>
      </c>
      <c r="J17" s="7">
        <v>1</v>
      </c>
      <c r="K17" s="7">
        <v>0</v>
      </c>
    </row>
    <row r="18" spans="1:11" x14ac:dyDescent="0.15">
      <c r="A18" s="7">
        <v>23</v>
      </c>
      <c r="B18" s="7">
        <v>1</v>
      </c>
      <c r="C18" s="7">
        <v>51</v>
      </c>
      <c r="D18" s="7">
        <v>170</v>
      </c>
      <c r="E18" s="7">
        <v>65</v>
      </c>
      <c r="F18" s="7">
        <v>98</v>
      </c>
      <c r="G18" s="7">
        <v>68</v>
      </c>
      <c r="H18" s="7">
        <v>0</v>
      </c>
      <c r="I18" s="7">
        <v>0</v>
      </c>
      <c r="J18" s="7">
        <v>0</v>
      </c>
      <c r="K18" s="7">
        <v>0</v>
      </c>
    </row>
    <row r="19" spans="1:11" x14ac:dyDescent="0.15">
      <c r="A19" s="7">
        <v>24</v>
      </c>
      <c r="B19" s="7">
        <v>1</v>
      </c>
      <c r="C19" s="7">
        <v>51</v>
      </c>
      <c r="D19" s="7">
        <v>159</v>
      </c>
      <c r="E19" s="7">
        <v>51</v>
      </c>
      <c r="F19" s="7">
        <v>120</v>
      </c>
      <c r="G19" s="7">
        <v>76</v>
      </c>
      <c r="H19" s="7">
        <v>1</v>
      </c>
      <c r="I19" s="7">
        <v>0</v>
      </c>
      <c r="J19" s="7">
        <v>0</v>
      </c>
      <c r="K19" s="7">
        <v>0</v>
      </c>
    </row>
    <row r="20" spans="1:11" x14ac:dyDescent="0.15">
      <c r="A20" s="7">
        <v>25</v>
      </c>
      <c r="B20" s="7">
        <v>1</v>
      </c>
      <c r="C20" s="7">
        <v>62</v>
      </c>
      <c r="D20" s="7">
        <v>151</v>
      </c>
      <c r="E20" s="7">
        <v>52</v>
      </c>
      <c r="F20" s="7">
        <v>130</v>
      </c>
      <c r="G20" s="7">
        <v>86</v>
      </c>
      <c r="H20" s="7">
        <v>0</v>
      </c>
      <c r="I20" s="7">
        <v>1</v>
      </c>
      <c r="J20" s="7">
        <v>0</v>
      </c>
      <c r="K20" s="7">
        <v>0</v>
      </c>
    </row>
    <row r="21" spans="1:11" x14ac:dyDescent="0.15">
      <c r="A21" s="7">
        <v>27</v>
      </c>
      <c r="B21" s="7">
        <v>1</v>
      </c>
      <c r="C21" s="7">
        <v>56</v>
      </c>
      <c r="D21" s="7">
        <v>177</v>
      </c>
      <c r="E21" s="7">
        <v>82</v>
      </c>
      <c r="F21" s="7">
        <v>170</v>
      </c>
      <c r="G21" s="7">
        <v>66</v>
      </c>
      <c r="H21" s="7">
        <v>0</v>
      </c>
      <c r="I21" s="7">
        <v>0</v>
      </c>
      <c r="J21" s="7">
        <v>0</v>
      </c>
      <c r="K21" s="7">
        <v>0</v>
      </c>
    </row>
    <row r="22" spans="1:11" x14ac:dyDescent="0.15">
      <c r="A22" s="7">
        <v>29</v>
      </c>
      <c r="B22" s="7">
        <v>1</v>
      </c>
      <c r="C22" s="7">
        <v>53</v>
      </c>
      <c r="D22" s="7">
        <v>159</v>
      </c>
      <c r="E22" s="7">
        <v>45</v>
      </c>
      <c r="F22" s="7">
        <v>132</v>
      </c>
      <c r="G22" s="7">
        <v>52</v>
      </c>
      <c r="H22" s="7">
        <v>1</v>
      </c>
      <c r="I22" s="7">
        <v>0</v>
      </c>
      <c r="J22" s="7">
        <v>1</v>
      </c>
      <c r="K22" s="7">
        <v>1</v>
      </c>
    </row>
    <row r="23" spans="1:11" x14ac:dyDescent="0.15">
      <c r="A23" s="7">
        <v>30</v>
      </c>
      <c r="B23" s="7">
        <v>1</v>
      </c>
      <c r="C23" s="7">
        <v>60</v>
      </c>
      <c r="D23" s="7">
        <v>170</v>
      </c>
      <c r="E23" s="7">
        <v>66</v>
      </c>
      <c r="F23" s="7">
        <v>136</v>
      </c>
      <c r="G23" s="7">
        <v>88</v>
      </c>
      <c r="H23" s="7">
        <v>0</v>
      </c>
      <c r="I23" s="7">
        <v>1</v>
      </c>
      <c r="J23" s="7">
        <v>0</v>
      </c>
      <c r="K23" s="7">
        <v>0</v>
      </c>
    </row>
    <row r="24" spans="1:11" x14ac:dyDescent="0.15">
      <c r="A24" s="7">
        <v>36</v>
      </c>
      <c r="B24" s="7">
        <v>1</v>
      </c>
      <c r="C24" s="7">
        <v>55</v>
      </c>
      <c r="D24" s="7">
        <v>158</v>
      </c>
      <c r="E24" s="7">
        <v>53</v>
      </c>
      <c r="F24" s="7">
        <v>158</v>
      </c>
      <c r="G24" s="7">
        <v>98</v>
      </c>
      <c r="H24" s="7">
        <v>1</v>
      </c>
      <c r="I24" s="7">
        <v>0</v>
      </c>
      <c r="J24" s="7">
        <v>0</v>
      </c>
      <c r="K24" s="7">
        <v>1</v>
      </c>
    </row>
    <row r="25" spans="1:11" x14ac:dyDescent="0.15">
      <c r="A25" s="7">
        <v>37</v>
      </c>
      <c r="B25" s="7">
        <v>1</v>
      </c>
      <c r="C25" s="7">
        <v>62</v>
      </c>
      <c r="D25" s="7">
        <v>163</v>
      </c>
      <c r="E25" s="7">
        <v>67</v>
      </c>
      <c r="F25" s="7">
        <v>122</v>
      </c>
      <c r="G25" s="7">
        <v>70</v>
      </c>
      <c r="H25" s="7">
        <v>0</v>
      </c>
      <c r="I25" s="7">
        <v>1</v>
      </c>
      <c r="J25" s="7">
        <v>0</v>
      </c>
      <c r="K25" s="7">
        <v>0</v>
      </c>
    </row>
    <row r="26" spans="1:11" x14ac:dyDescent="0.15">
      <c r="A26" s="7">
        <v>38</v>
      </c>
      <c r="B26" s="7">
        <v>1</v>
      </c>
      <c r="C26" s="7">
        <v>48</v>
      </c>
      <c r="D26" s="7">
        <v>186</v>
      </c>
      <c r="E26" s="7">
        <v>69</v>
      </c>
      <c r="F26" s="7">
        <v>154</v>
      </c>
      <c r="G26" s="7">
        <v>78</v>
      </c>
      <c r="H26" s="7">
        <v>0</v>
      </c>
      <c r="I26" s="7">
        <v>0</v>
      </c>
      <c r="J26" s="7">
        <v>1</v>
      </c>
      <c r="K26" s="7">
        <v>0</v>
      </c>
    </row>
    <row r="27" spans="1:11" x14ac:dyDescent="0.15">
      <c r="A27" s="7">
        <v>40</v>
      </c>
      <c r="B27" s="7">
        <v>1</v>
      </c>
      <c r="C27" s="7">
        <v>56</v>
      </c>
      <c r="D27" s="7">
        <v>170</v>
      </c>
      <c r="E27" s="7">
        <v>74</v>
      </c>
      <c r="F27" s="7">
        <v>124</v>
      </c>
      <c r="G27" s="7">
        <v>82</v>
      </c>
      <c r="H27" s="7">
        <v>1</v>
      </c>
      <c r="I27" s="7">
        <v>1</v>
      </c>
      <c r="J27" s="7">
        <v>0</v>
      </c>
      <c r="K27" s="7">
        <v>0</v>
      </c>
    </row>
    <row r="28" spans="1:11" x14ac:dyDescent="0.15">
      <c r="A28" s="7">
        <v>43</v>
      </c>
      <c r="B28" s="7">
        <v>1</v>
      </c>
      <c r="C28" s="7">
        <v>54</v>
      </c>
      <c r="D28" s="7">
        <v>170</v>
      </c>
      <c r="E28" s="7">
        <v>87</v>
      </c>
      <c r="F28" s="7">
        <v>136</v>
      </c>
      <c r="G28" s="7">
        <v>86</v>
      </c>
      <c r="H28" s="7">
        <v>1</v>
      </c>
      <c r="I28" s="7">
        <v>0</v>
      </c>
      <c r="J28" s="7">
        <v>0</v>
      </c>
      <c r="K28" s="7">
        <v>0</v>
      </c>
    </row>
    <row r="29" spans="1:11" x14ac:dyDescent="0.15">
      <c r="A29" s="7">
        <v>48</v>
      </c>
      <c r="B29" s="7">
        <v>1</v>
      </c>
      <c r="C29" s="7">
        <v>48</v>
      </c>
      <c r="D29" s="7">
        <v>171</v>
      </c>
      <c r="E29" s="7">
        <v>71</v>
      </c>
      <c r="F29" s="7">
        <v>142</v>
      </c>
      <c r="G29" s="7">
        <v>76</v>
      </c>
      <c r="H29" s="7">
        <v>1</v>
      </c>
      <c r="I29" s="7">
        <v>1</v>
      </c>
      <c r="J29" s="7">
        <v>1</v>
      </c>
      <c r="K29" s="7">
        <v>1</v>
      </c>
    </row>
    <row r="30" spans="1:11" x14ac:dyDescent="0.15">
      <c r="A30" s="7">
        <v>5</v>
      </c>
      <c r="B30" s="7">
        <v>2</v>
      </c>
      <c r="C30" s="7">
        <v>48</v>
      </c>
      <c r="D30" s="7">
        <v>166</v>
      </c>
      <c r="E30" s="7">
        <v>63</v>
      </c>
      <c r="F30" s="7">
        <v>130</v>
      </c>
      <c r="G30" s="7">
        <v>62</v>
      </c>
      <c r="H30" s="7">
        <v>0</v>
      </c>
      <c r="I30" s="7">
        <v>1</v>
      </c>
      <c r="J30" s="7">
        <v>1</v>
      </c>
      <c r="K30" s="7">
        <v>0</v>
      </c>
    </row>
    <row r="31" spans="1:11" x14ac:dyDescent="0.15">
      <c r="A31" s="7">
        <v>7</v>
      </c>
      <c r="B31" s="7">
        <v>2</v>
      </c>
      <c r="C31" s="7">
        <v>58</v>
      </c>
      <c r="D31" s="7">
        <v>158</v>
      </c>
      <c r="E31" s="7">
        <v>66</v>
      </c>
      <c r="F31" s="7">
        <v>128</v>
      </c>
      <c r="G31" s="7">
        <v>72</v>
      </c>
      <c r="H31" s="7">
        <v>1</v>
      </c>
      <c r="I31" s="7">
        <v>0</v>
      </c>
      <c r="J31" s="7">
        <v>0</v>
      </c>
      <c r="K31" s="7">
        <v>1</v>
      </c>
    </row>
    <row r="32" spans="1:11" x14ac:dyDescent="0.15">
      <c r="A32" s="7">
        <v>8</v>
      </c>
      <c r="B32" s="7">
        <v>2</v>
      </c>
      <c r="C32" s="7">
        <v>64</v>
      </c>
      <c r="D32" s="7">
        <v>163</v>
      </c>
      <c r="E32" s="7">
        <v>74</v>
      </c>
      <c r="F32" s="7">
        <v>176</v>
      </c>
      <c r="G32" s="7">
        <v>62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15">
      <c r="A33" s="7">
        <v>9</v>
      </c>
      <c r="B33" s="7">
        <v>2</v>
      </c>
      <c r="C33" s="7">
        <v>55</v>
      </c>
      <c r="D33" s="7">
        <v>157</v>
      </c>
      <c r="E33" s="7">
        <v>64</v>
      </c>
      <c r="F33" s="7">
        <v>124</v>
      </c>
      <c r="G33" s="7">
        <v>80</v>
      </c>
      <c r="H33" s="7">
        <v>1</v>
      </c>
      <c r="I33" s="7">
        <v>1</v>
      </c>
      <c r="J33" s="7">
        <v>0</v>
      </c>
      <c r="K33" s="7">
        <v>0</v>
      </c>
    </row>
    <row r="34" spans="1:11" x14ac:dyDescent="0.15">
      <c r="A34" s="7">
        <v>13</v>
      </c>
      <c r="B34" s="7">
        <v>2</v>
      </c>
      <c r="C34" s="7">
        <v>58</v>
      </c>
      <c r="D34" s="7">
        <v>147</v>
      </c>
      <c r="E34" s="7">
        <v>63</v>
      </c>
      <c r="F34" s="7">
        <v>176</v>
      </c>
      <c r="G34" s="7">
        <v>96</v>
      </c>
      <c r="H34" s="7">
        <v>0</v>
      </c>
      <c r="I34" s="7">
        <v>1</v>
      </c>
      <c r="J34" s="7">
        <v>0</v>
      </c>
      <c r="K34" s="7">
        <v>1</v>
      </c>
    </row>
    <row r="35" spans="1:11" x14ac:dyDescent="0.15">
      <c r="A35" s="7">
        <v>15</v>
      </c>
      <c r="B35" s="7">
        <v>2</v>
      </c>
      <c r="C35" s="7">
        <v>53</v>
      </c>
      <c r="D35" s="7">
        <v>146</v>
      </c>
      <c r="E35" s="7">
        <v>47</v>
      </c>
      <c r="F35" s="7">
        <v>144</v>
      </c>
      <c r="G35" s="7">
        <v>88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15">
      <c r="A36" s="7">
        <v>16</v>
      </c>
      <c r="B36" s="7">
        <v>2</v>
      </c>
      <c r="C36" s="7">
        <v>44</v>
      </c>
      <c r="D36" s="7">
        <v>156</v>
      </c>
      <c r="E36" s="7">
        <v>49</v>
      </c>
      <c r="F36" s="7">
        <v>138</v>
      </c>
      <c r="G36" s="7">
        <v>74</v>
      </c>
      <c r="H36" s="7">
        <v>0</v>
      </c>
      <c r="I36" s="7">
        <v>0</v>
      </c>
      <c r="J36" s="7">
        <v>0</v>
      </c>
      <c r="K36" s="7">
        <v>0</v>
      </c>
    </row>
    <row r="37" spans="1:11" x14ac:dyDescent="0.15">
      <c r="A37" s="7">
        <v>17</v>
      </c>
      <c r="B37" s="7">
        <v>2</v>
      </c>
      <c r="C37" s="7">
        <v>49</v>
      </c>
      <c r="D37" s="7">
        <v>145</v>
      </c>
      <c r="E37" s="7">
        <v>59</v>
      </c>
      <c r="F37" s="7">
        <v>162</v>
      </c>
      <c r="G37" s="7">
        <v>74</v>
      </c>
      <c r="H37" s="7">
        <v>1</v>
      </c>
      <c r="I37" s="7">
        <v>1</v>
      </c>
      <c r="J37" s="7">
        <v>1</v>
      </c>
      <c r="K37" s="7">
        <v>0</v>
      </c>
    </row>
    <row r="38" spans="1:11" x14ac:dyDescent="0.15">
      <c r="A38" s="7">
        <v>20</v>
      </c>
      <c r="B38" s="7">
        <v>2</v>
      </c>
      <c r="C38" s="7">
        <v>58</v>
      </c>
      <c r="D38" s="7">
        <v>140</v>
      </c>
      <c r="E38" s="7">
        <v>55</v>
      </c>
      <c r="F38" s="7">
        <v>132</v>
      </c>
      <c r="G38" s="7">
        <v>84</v>
      </c>
      <c r="H38" s="7">
        <v>1</v>
      </c>
      <c r="I38" s="7">
        <v>0</v>
      </c>
      <c r="J38" s="7">
        <v>0</v>
      </c>
      <c r="K38" s="7">
        <v>0</v>
      </c>
    </row>
    <row r="39" spans="1:11" x14ac:dyDescent="0.15">
      <c r="A39" s="7">
        <v>21</v>
      </c>
      <c r="B39" s="7">
        <v>2</v>
      </c>
      <c r="C39" s="7">
        <v>60</v>
      </c>
      <c r="D39" s="7">
        <v>152</v>
      </c>
      <c r="E39" s="7">
        <v>55</v>
      </c>
      <c r="F39" s="7">
        <v>150</v>
      </c>
      <c r="G39" s="7">
        <v>78</v>
      </c>
      <c r="H39" s="7">
        <v>0</v>
      </c>
      <c r="I39" s="7">
        <v>0</v>
      </c>
      <c r="J39" s="7">
        <v>0</v>
      </c>
      <c r="K39" s="7">
        <v>1</v>
      </c>
    </row>
    <row r="40" spans="1:11" x14ac:dyDescent="0.15">
      <c r="A40" s="7">
        <v>22</v>
      </c>
      <c r="B40" s="7">
        <v>2</v>
      </c>
      <c r="C40" s="7">
        <v>49</v>
      </c>
      <c r="D40" s="7">
        <v>165</v>
      </c>
      <c r="E40" s="7">
        <v>56</v>
      </c>
      <c r="F40" s="7">
        <v>162</v>
      </c>
      <c r="G40" s="7">
        <v>78</v>
      </c>
      <c r="H40" s="7">
        <v>1</v>
      </c>
      <c r="I40" s="7">
        <v>0</v>
      </c>
      <c r="J40" s="7">
        <v>1</v>
      </c>
      <c r="K40" s="7">
        <v>0</v>
      </c>
    </row>
    <row r="41" spans="1:11" x14ac:dyDescent="0.15">
      <c r="A41" s="7">
        <v>26</v>
      </c>
      <c r="B41" s="7">
        <v>2</v>
      </c>
      <c r="C41" s="7">
        <v>48</v>
      </c>
      <c r="D41" s="7">
        <v>167</v>
      </c>
      <c r="E41" s="7">
        <v>51</v>
      </c>
      <c r="F41" s="7">
        <v>122</v>
      </c>
      <c r="G41" s="7">
        <v>84</v>
      </c>
      <c r="H41" s="7">
        <v>0</v>
      </c>
      <c r="I41" s="7">
        <v>1</v>
      </c>
      <c r="J41" s="7">
        <v>1</v>
      </c>
      <c r="K41" s="7">
        <v>0</v>
      </c>
    </row>
    <row r="42" spans="1:11" x14ac:dyDescent="0.15">
      <c r="A42" s="7">
        <v>28</v>
      </c>
      <c r="B42" s="7">
        <v>2</v>
      </c>
      <c r="C42" s="7">
        <v>58</v>
      </c>
      <c r="D42" s="7">
        <v>155</v>
      </c>
      <c r="E42" s="7">
        <v>63</v>
      </c>
      <c r="F42" s="7">
        <v>132</v>
      </c>
      <c r="G42" s="7">
        <v>72</v>
      </c>
      <c r="H42" s="7">
        <v>1</v>
      </c>
      <c r="I42" s="7">
        <v>0</v>
      </c>
      <c r="J42" s="7">
        <v>0</v>
      </c>
      <c r="K42" s="7">
        <v>0</v>
      </c>
    </row>
    <row r="43" spans="1:11" x14ac:dyDescent="0.15">
      <c r="A43" s="7">
        <v>31</v>
      </c>
      <c r="B43" s="7">
        <v>2</v>
      </c>
      <c r="C43" s="7">
        <v>58</v>
      </c>
      <c r="D43" s="7">
        <v>154</v>
      </c>
      <c r="E43" s="7">
        <v>56</v>
      </c>
      <c r="F43" s="7">
        <v>164</v>
      </c>
      <c r="G43" s="7">
        <v>78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15">
      <c r="A44" s="7">
        <v>32</v>
      </c>
      <c r="B44" s="7">
        <v>2</v>
      </c>
      <c r="C44" s="7">
        <v>53</v>
      </c>
      <c r="D44" s="7">
        <v>163</v>
      </c>
      <c r="E44" s="7">
        <v>60</v>
      </c>
      <c r="F44" s="7">
        <v>140</v>
      </c>
      <c r="G44" s="7">
        <v>86</v>
      </c>
      <c r="H44" s="7">
        <v>1</v>
      </c>
      <c r="I44" s="7">
        <v>1</v>
      </c>
      <c r="J44" s="7">
        <v>1</v>
      </c>
      <c r="K44" s="7">
        <v>0</v>
      </c>
    </row>
    <row r="45" spans="1:11" x14ac:dyDescent="0.15">
      <c r="A45" s="7">
        <v>33</v>
      </c>
      <c r="B45" s="7">
        <v>2</v>
      </c>
      <c r="C45" s="7">
        <v>49</v>
      </c>
      <c r="D45" s="7">
        <v>161</v>
      </c>
      <c r="E45" s="7">
        <v>70</v>
      </c>
      <c r="F45" s="7">
        <v>146</v>
      </c>
      <c r="G45" s="7">
        <v>66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15">
      <c r="A46" s="7">
        <v>34</v>
      </c>
      <c r="B46" s="7">
        <v>2</v>
      </c>
      <c r="C46" s="7">
        <v>48</v>
      </c>
      <c r="D46" s="7">
        <v>165</v>
      </c>
      <c r="E46" s="7">
        <v>70</v>
      </c>
      <c r="F46" s="7">
        <v>178</v>
      </c>
      <c r="G46" s="7">
        <v>98</v>
      </c>
      <c r="H46" s="7">
        <v>0</v>
      </c>
      <c r="I46" s="7">
        <v>0</v>
      </c>
      <c r="J46" s="7">
        <v>0</v>
      </c>
      <c r="K46" s="7">
        <v>0</v>
      </c>
    </row>
    <row r="47" spans="1:11" x14ac:dyDescent="0.15">
      <c r="A47" s="7">
        <v>35</v>
      </c>
      <c r="B47" s="7">
        <v>2</v>
      </c>
      <c r="C47" s="7">
        <v>53</v>
      </c>
      <c r="D47" s="7">
        <v>150</v>
      </c>
      <c r="E47" s="7">
        <v>57</v>
      </c>
      <c r="F47" s="7">
        <v>118</v>
      </c>
      <c r="G47" s="7">
        <v>66</v>
      </c>
      <c r="H47" s="7">
        <v>1</v>
      </c>
      <c r="I47" s="7">
        <v>0</v>
      </c>
      <c r="J47" s="7">
        <v>1</v>
      </c>
      <c r="K47" s="7">
        <v>0</v>
      </c>
    </row>
    <row r="48" spans="1:11" x14ac:dyDescent="0.15">
      <c r="A48" s="7">
        <v>39</v>
      </c>
      <c r="B48" s="7">
        <v>2</v>
      </c>
      <c r="C48" s="7">
        <v>55</v>
      </c>
      <c r="D48" s="7">
        <v>168</v>
      </c>
      <c r="E48" s="7">
        <v>68</v>
      </c>
      <c r="F48" s="7">
        <v>142</v>
      </c>
      <c r="G48" s="7">
        <v>74</v>
      </c>
      <c r="H48" s="7">
        <v>0</v>
      </c>
      <c r="I48" s="7">
        <v>0</v>
      </c>
      <c r="J48" s="7">
        <v>0</v>
      </c>
      <c r="K48" s="7">
        <v>0</v>
      </c>
    </row>
    <row r="49" spans="1:12" x14ac:dyDescent="0.15">
      <c r="A49" s="7">
        <v>41</v>
      </c>
      <c r="B49" s="7">
        <v>2</v>
      </c>
      <c r="C49" s="7">
        <v>49</v>
      </c>
      <c r="D49" s="7">
        <v>155</v>
      </c>
      <c r="E49" s="7">
        <v>60</v>
      </c>
      <c r="F49" s="7">
        <v>152</v>
      </c>
      <c r="G49" s="7">
        <v>74</v>
      </c>
      <c r="H49" s="7">
        <v>0</v>
      </c>
      <c r="I49" s="7">
        <v>0</v>
      </c>
      <c r="J49" s="7">
        <v>1</v>
      </c>
      <c r="K49" s="7">
        <v>0</v>
      </c>
    </row>
    <row r="50" spans="1:12" x14ac:dyDescent="0.15">
      <c r="A50" s="7">
        <v>42</v>
      </c>
      <c r="B50" s="7">
        <v>2</v>
      </c>
      <c r="C50" s="7">
        <v>53</v>
      </c>
      <c r="D50" s="7">
        <v>159</v>
      </c>
      <c r="E50" s="7">
        <v>49</v>
      </c>
      <c r="F50" s="7">
        <v>126</v>
      </c>
      <c r="G50" s="7">
        <v>64</v>
      </c>
      <c r="H50" s="7">
        <v>0</v>
      </c>
      <c r="I50" s="7">
        <v>0</v>
      </c>
      <c r="J50" s="7">
        <v>0</v>
      </c>
      <c r="K50" s="7">
        <v>1</v>
      </c>
    </row>
    <row r="51" spans="1:12" x14ac:dyDescent="0.15">
      <c r="A51" s="7">
        <v>44</v>
      </c>
      <c r="B51" s="7">
        <v>2</v>
      </c>
      <c r="C51" s="7">
        <v>64</v>
      </c>
      <c r="D51" s="7">
        <v>163</v>
      </c>
      <c r="E51" s="7">
        <v>50</v>
      </c>
      <c r="F51" s="7">
        <v>118</v>
      </c>
      <c r="G51" s="7">
        <v>74</v>
      </c>
      <c r="H51" s="7">
        <v>1</v>
      </c>
      <c r="I51" s="7">
        <v>0</v>
      </c>
      <c r="J51" s="7">
        <v>1</v>
      </c>
      <c r="K51" s="7">
        <v>0</v>
      </c>
    </row>
    <row r="52" spans="1:12" x14ac:dyDescent="0.15">
      <c r="A52" s="7">
        <v>45</v>
      </c>
      <c r="B52" s="7">
        <v>2</v>
      </c>
      <c r="C52" s="7">
        <v>61</v>
      </c>
      <c r="D52" s="7">
        <v>166</v>
      </c>
      <c r="E52" s="7">
        <v>58</v>
      </c>
      <c r="F52" s="7">
        <v>134</v>
      </c>
      <c r="G52" s="7">
        <v>68</v>
      </c>
      <c r="H52" s="7">
        <v>1</v>
      </c>
      <c r="I52" s="7">
        <v>0</v>
      </c>
      <c r="J52" s="7">
        <v>1</v>
      </c>
      <c r="K52" s="7">
        <v>1</v>
      </c>
    </row>
    <row r="53" spans="1:12" x14ac:dyDescent="0.15">
      <c r="A53" s="7">
        <v>46</v>
      </c>
      <c r="B53" s="7">
        <v>2</v>
      </c>
      <c r="C53" s="7">
        <v>54</v>
      </c>
      <c r="D53" s="7">
        <v>161</v>
      </c>
      <c r="E53" s="7">
        <v>69</v>
      </c>
      <c r="F53" s="7">
        <v>144</v>
      </c>
      <c r="G53" s="7">
        <v>68</v>
      </c>
      <c r="H53" s="7">
        <v>0</v>
      </c>
      <c r="I53" s="7">
        <v>0</v>
      </c>
      <c r="J53" s="7">
        <v>0</v>
      </c>
      <c r="K53" s="7">
        <v>0</v>
      </c>
    </row>
    <row r="54" spans="1:12" x14ac:dyDescent="0.15">
      <c r="A54" s="7">
        <v>47</v>
      </c>
      <c r="B54" s="7">
        <v>2</v>
      </c>
      <c r="C54" s="7">
        <v>55</v>
      </c>
      <c r="D54" s="7">
        <v>159</v>
      </c>
      <c r="E54" s="7">
        <v>60</v>
      </c>
      <c r="F54" s="7">
        <v>128</v>
      </c>
      <c r="G54" s="7">
        <v>64</v>
      </c>
      <c r="H54" s="7">
        <v>0</v>
      </c>
      <c r="I54" s="7">
        <v>0</v>
      </c>
      <c r="J54" s="7">
        <v>0</v>
      </c>
      <c r="K54" s="7">
        <v>0</v>
      </c>
    </row>
    <row r="56" spans="1:12" s="10" customFormat="1" x14ac:dyDescent="0.15">
      <c r="A56" s="10" t="s">
        <v>63</v>
      </c>
      <c r="L56" s="11"/>
    </row>
    <row r="57" spans="1:12" x14ac:dyDescent="0.15">
      <c r="A57" s="12" t="s">
        <v>60</v>
      </c>
    </row>
    <row r="58" spans="1:12" x14ac:dyDescent="0.15">
      <c r="A58" s="7" t="s">
        <v>11</v>
      </c>
    </row>
    <row r="59" spans="1:12" x14ac:dyDescent="0.15">
      <c r="B59" s="13" t="s">
        <v>97</v>
      </c>
    </row>
    <row r="60" spans="1:12" x14ac:dyDescent="0.15">
      <c r="C60" s="14">
        <f>CORREL(D7:D54,E7:E54)</f>
        <v>0.52889228976213887</v>
      </c>
      <c r="E60" s="15" t="s">
        <v>64</v>
      </c>
      <c r="F60" s="14"/>
      <c r="I60" s="14"/>
    </row>
    <row r="61" spans="1:12" x14ac:dyDescent="0.15">
      <c r="B61" s="7" t="s">
        <v>98</v>
      </c>
    </row>
    <row r="62" spans="1:12" x14ac:dyDescent="0.15">
      <c r="C62" s="7">
        <f>COUNT(D7:D54)</f>
        <v>48</v>
      </c>
      <c r="E62" s="15" t="s">
        <v>65</v>
      </c>
      <c r="I62" s="16"/>
    </row>
    <row r="63" spans="1:12" x14ac:dyDescent="0.15">
      <c r="B63" s="7" t="s">
        <v>99</v>
      </c>
    </row>
    <row r="64" spans="1:12" x14ac:dyDescent="0.15">
      <c r="C64" s="14">
        <f>FISHER(C60)</f>
        <v>0.5886060032640088</v>
      </c>
      <c r="E64" s="15" t="s">
        <v>66</v>
      </c>
      <c r="F64" s="14"/>
    </row>
    <row r="65" spans="1:9" x14ac:dyDescent="0.15">
      <c r="B65" s="14" t="s">
        <v>111</v>
      </c>
      <c r="F65" s="14"/>
    </row>
    <row r="66" spans="1:9" x14ac:dyDescent="0.15">
      <c r="C66" s="14">
        <f>1/(C62-3)^0.5</f>
        <v>0.14907119849998599</v>
      </c>
      <c r="E66" s="15" t="s">
        <v>67</v>
      </c>
      <c r="F66" s="14"/>
    </row>
    <row r="67" spans="1:9" x14ac:dyDescent="0.15">
      <c r="B67" s="7" t="s">
        <v>100</v>
      </c>
    </row>
    <row r="68" spans="1:9" x14ac:dyDescent="0.15">
      <c r="C68" s="14">
        <f>C64-1.96*C66</f>
        <v>0.29642645420403629</v>
      </c>
      <c r="E68" s="15" t="s">
        <v>68</v>
      </c>
      <c r="F68" s="14"/>
    </row>
    <row r="69" spans="1:9" x14ac:dyDescent="0.15">
      <c r="B69" s="7" t="s">
        <v>101</v>
      </c>
    </row>
    <row r="70" spans="1:9" x14ac:dyDescent="0.15">
      <c r="C70" s="14">
        <f>C64+1.96*C66</f>
        <v>0.88078555232398137</v>
      </c>
      <c r="E70" s="15" t="s">
        <v>69</v>
      </c>
      <c r="F70" s="14"/>
    </row>
    <row r="71" spans="1:9" x14ac:dyDescent="0.15">
      <c r="B71" s="7" t="s">
        <v>0</v>
      </c>
    </row>
    <row r="72" spans="1:9" x14ac:dyDescent="0.15">
      <c r="C72" s="14">
        <f>FISHERINV(C68)</f>
        <v>0.2880389345833837</v>
      </c>
      <c r="E72" s="15" t="s">
        <v>70</v>
      </c>
      <c r="F72" s="14"/>
    </row>
    <row r="73" spans="1:9" x14ac:dyDescent="0.15">
      <c r="B73" s="7" t="s">
        <v>1</v>
      </c>
    </row>
    <row r="74" spans="1:9" x14ac:dyDescent="0.15">
      <c r="C74" s="14">
        <f>FISHERINV(C70)</f>
        <v>0.7068126415684397</v>
      </c>
      <c r="E74" s="15" t="s">
        <v>71</v>
      </c>
      <c r="F74" s="14"/>
    </row>
    <row r="75" spans="1:9" x14ac:dyDescent="0.15">
      <c r="B75" s="7" t="s">
        <v>102</v>
      </c>
    </row>
    <row r="76" spans="1:9" x14ac:dyDescent="0.15">
      <c r="C76" s="14">
        <f>C60*(C62-2)^0.5/(1-C60^2)^0.5</f>
        <v>4.2266627895541831</v>
      </c>
      <c r="E76" s="15" t="s">
        <v>72</v>
      </c>
      <c r="F76" s="14"/>
      <c r="I76" s="14"/>
    </row>
    <row r="77" spans="1:9" x14ac:dyDescent="0.15">
      <c r="B77" s="7" t="s">
        <v>103</v>
      </c>
    </row>
    <row r="78" spans="1:9" x14ac:dyDescent="0.15">
      <c r="C78" s="23">
        <f>_xlfn.T.DIST.2T(C76,C62-2)</f>
        <v>1.11275115971597E-4</v>
      </c>
      <c r="E78" s="15" t="s">
        <v>93</v>
      </c>
      <c r="F78" s="14"/>
    </row>
    <row r="79" spans="1:9" x14ac:dyDescent="0.15">
      <c r="A79" s="12" t="s">
        <v>112</v>
      </c>
      <c r="C79" s="14"/>
      <c r="E79" s="15"/>
      <c r="F79" s="14"/>
    </row>
    <row r="80" spans="1:9" x14ac:dyDescent="0.15">
      <c r="A80" s="7" t="s">
        <v>12</v>
      </c>
    </row>
    <row r="81" spans="2:9" x14ac:dyDescent="0.15">
      <c r="B81" s="13" t="s">
        <v>97</v>
      </c>
    </row>
    <row r="82" spans="2:9" x14ac:dyDescent="0.15">
      <c r="C82" s="14">
        <f>CORREL(D7:D29,E7:E29)</f>
        <v>0.5177419450481533</v>
      </c>
      <c r="E82" s="15" t="s">
        <v>73</v>
      </c>
      <c r="F82" s="14"/>
      <c r="I82" s="14"/>
    </row>
    <row r="83" spans="2:9" x14ac:dyDescent="0.15">
      <c r="B83" s="7" t="s">
        <v>98</v>
      </c>
    </row>
    <row r="84" spans="2:9" x14ac:dyDescent="0.15">
      <c r="C84" s="7">
        <f>COUNT(D7:D29)</f>
        <v>23</v>
      </c>
      <c r="E84" s="15" t="s">
        <v>74</v>
      </c>
      <c r="I84" s="16"/>
    </row>
    <row r="85" spans="2:9" x14ac:dyDescent="0.15">
      <c r="B85" s="7" t="s">
        <v>99</v>
      </c>
    </row>
    <row r="86" spans="2:9" x14ac:dyDescent="0.15">
      <c r="C86" s="14">
        <f>FISHER(C82)</f>
        <v>0.57324979616431848</v>
      </c>
      <c r="E86" s="15" t="s">
        <v>75</v>
      </c>
      <c r="F86" s="14"/>
    </row>
    <row r="87" spans="2:9" x14ac:dyDescent="0.15">
      <c r="B87" s="14" t="s">
        <v>111</v>
      </c>
      <c r="F87" s="14"/>
    </row>
    <row r="88" spans="2:9" x14ac:dyDescent="0.15">
      <c r="C88" s="14">
        <f>1/(C84-3)^0.5</f>
        <v>0.22360679774997896</v>
      </c>
      <c r="E88" s="15" t="s">
        <v>76</v>
      </c>
      <c r="F88" s="14"/>
    </row>
    <row r="89" spans="2:9" x14ac:dyDescent="0.15">
      <c r="B89" s="7" t="s">
        <v>100</v>
      </c>
    </row>
    <row r="90" spans="2:9" x14ac:dyDescent="0.15">
      <c r="C90" s="14">
        <f>C86-1.96*C88</f>
        <v>0.13498047257435974</v>
      </c>
      <c r="E90" s="15" t="s">
        <v>77</v>
      </c>
      <c r="F90" s="14"/>
    </row>
    <row r="91" spans="2:9" x14ac:dyDescent="0.15">
      <c r="B91" s="7" t="s">
        <v>101</v>
      </c>
    </row>
    <row r="92" spans="2:9" x14ac:dyDescent="0.15">
      <c r="C92" s="14">
        <f>C86+1.96*C88</f>
        <v>1.0115191197542772</v>
      </c>
      <c r="E92" s="15" t="s">
        <v>78</v>
      </c>
      <c r="F92" s="14"/>
    </row>
    <row r="93" spans="2:9" x14ac:dyDescent="0.15">
      <c r="B93" s="7" t="s">
        <v>0</v>
      </c>
    </row>
    <row r="94" spans="2:9" x14ac:dyDescent="0.15">
      <c r="C94" s="14">
        <f>FISHERINV(C90)</f>
        <v>0.13416663406256168</v>
      </c>
      <c r="E94" s="15" t="s">
        <v>79</v>
      </c>
      <c r="F94" s="14"/>
    </row>
    <row r="95" spans="2:9" x14ac:dyDescent="0.15">
      <c r="B95" s="7" t="s">
        <v>1</v>
      </c>
    </row>
    <row r="96" spans="2:9" x14ac:dyDescent="0.15">
      <c r="C96" s="14">
        <f>FISHERINV(C92)</f>
        <v>0.76638960859033545</v>
      </c>
      <c r="E96" s="15" t="s">
        <v>80</v>
      </c>
      <c r="F96" s="14"/>
    </row>
    <row r="97" spans="1:9" x14ac:dyDescent="0.15">
      <c r="B97" s="7" t="s">
        <v>102</v>
      </c>
    </row>
    <row r="98" spans="1:9" x14ac:dyDescent="0.15">
      <c r="C98" s="14">
        <f>C82*(C84-2)^0.5/(1-C82^2)^0.5</f>
        <v>2.7732197526196427</v>
      </c>
      <c r="E98" s="15" t="s">
        <v>81</v>
      </c>
      <c r="F98" s="14"/>
      <c r="I98" s="14"/>
    </row>
    <row r="99" spans="1:9" x14ac:dyDescent="0.15">
      <c r="B99" s="7" t="s">
        <v>103</v>
      </c>
    </row>
    <row r="100" spans="1:9" x14ac:dyDescent="0.15">
      <c r="C100" s="14">
        <f>_xlfn.T.DIST.2T(C98,C84-2)</f>
        <v>1.1392654772556184E-2</v>
      </c>
      <c r="E100" s="15" t="s">
        <v>94</v>
      </c>
      <c r="F100" s="14"/>
    </row>
    <row r="101" spans="1:9" x14ac:dyDescent="0.15">
      <c r="A101" s="7" t="s">
        <v>13</v>
      </c>
    </row>
    <row r="102" spans="1:9" x14ac:dyDescent="0.15">
      <c r="B102" s="13" t="s">
        <v>97</v>
      </c>
    </row>
    <row r="103" spans="1:9" x14ac:dyDescent="0.15">
      <c r="C103" s="14">
        <f>CORREL(D30:D54,E30:E54)</f>
        <v>0.30901330707597247</v>
      </c>
      <c r="E103" s="15" t="s">
        <v>82</v>
      </c>
      <c r="F103" s="14"/>
      <c r="I103" s="14"/>
    </row>
    <row r="104" spans="1:9" x14ac:dyDescent="0.15">
      <c r="B104" s="7" t="s">
        <v>98</v>
      </c>
    </row>
    <row r="105" spans="1:9" x14ac:dyDescent="0.15">
      <c r="C105" s="7">
        <f>COUNT(D30:D54)</f>
        <v>25</v>
      </c>
      <c r="E105" s="15" t="s">
        <v>83</v>
      </c>
      <c r="I105" s="16"/>
    </row>
    <row r="106" spans="1:9" x14ac:dyDescent="0.15">
      <c r="B106" s="7" t="s">
        <v>99</v>
      </c>
    </row>
    <row r="107" spans="1:9" x14ac:dyDescent="0.15">
      <c r="C107" s="14">
        <f>FISHER(C103)</f>
        <v>0.31945418290853</v>
      </c>
      <c r="E107" s="15" t="s">
        <v>84</v>
      </c>
      <c r="F107" s="14"/>
    </row>
    <row r="108" spans="1:9" x14ac:dyDescent="0.15">
      <c r="B108" s="14" t="s">
        <v>111</v>
      </c>
      <c r="F108" s="14"/>
    </row>
    <row r="109" spans="1:9" x14ac:dyDescent="0.15">
      <c r="C109" s="14">
        <f>1/(C105-3)^0.5</f>
        <v>0.21320071635561041</v>
      </c>
      <c r="E109" s="15" t="s">
        <v>85</v>
      </c>
      <c r="F109" s="14"/>
    </row>
    <row r="110" spans="1:9" x14ac:dyDescent="0.15">
      <c r="B110" s="7" t="s">
        <v>100</v>
      </c>
    </row>
    <row r="111" spans="1:9" x14ac:dyDescent="0.15">
      <c r="C111" s="14">
        <f>C107-1.96*C109</f>
        <v>-9.8419221148466407E-2</v>
      </c>
      <c r="E111" s="15" t="s">
        <v>86</v>
      </c>
      <c r="F111" s="14"/>
    </row>
    <row r="112" spans="1:9" x14ac:dyDescent="0.15">
      <c r="B112" s="7" t="s">
        <v>101</v>
      </c>
    </row>
    <row r="113" spans="2:9" x14ac:dyDescent="0.15">
      <c r="C113" s="14">
        <f>C107+1.96*C109</f>
        <v>0.73732758696552647</v>
      </c>
      <c r="E113" s="15" t="s">
        <v>87</v>
      </c>
      <c r="F113" s="14"/>
    </row>
    <row r="114" spans="2:9" x14ac:dyDescent="0.15">
      <c r="B114" s="7" t="s">
        <v>0</v>
      </c>
    </row>
    <row r="115" spans="2:9" x14ac:dyDescent="0.15">
      <c r="C115" s="14">
        <f>FISHERINV(C111)</f>
        <v>-9.8102673453470637E-2</v>
      </c>
      <c r="E115" s="15" t="s">
        <v>88</v>
      </c>
      <c r="F115" s="14"/>
    </row>
    <row r="116" spans="2:9" x14ac:dyDescent="0.15">
      <c r="B116" s="7" t="s">
        <v>1</v>
      </c>
    </row>
    <row r="117" spans="2:9" x14ac:dyDescent="0.15">
      <c r="C117" s="14">
        <f>FISHERINV(C113)</f>
        <v>0.62752783720397975</v>
      </c>
      <c r="E117" s="15" t="s">
        <v>89</v>
      </c>
      <c r="F117" s="14"/>
    </row>
    <row r="118" spans="2:9" x14ac:dyDescent="0.15">
      <c r="B118" s="7" t="s">
        <v>102</v>
      </c>
    </row>
    <row r="119" spans="2:9" x14ac:dyDescent="0.15">
      <c r="C119" s="14">
        <f>C103*(C105-2)^0.5/(1-C103^2)^0.5</f>
        <v>1.5582395650827263</v>
      </c>
      <c r="E119" s="15" t="s">
        <v>90</v>
      </c>
      <c r="F119" s="14"/>
      <c r="I119" s="14"/>
    </row>
    <row r="120" spans="2:9" x14ac:dyDescent="0.15">
      <c r="B120" s="7" t="s">
        <v>103</v>
      </c>
    </row>
    <row r="121" spans="2:9" x14ac:dyDescent="0.15">
      <c r="C121" s="14">
        <f>_xlfn.T.DIST.2T(C119,C105-2)</f>
        <v>0.13283123950749065</v>
      </c>
      <c r="E121" s="15" t="s">
        <v>95</v>
      </c>
      <c r="F121" s="14"/>
    </row>
  </sheetData>
  <dataConsolidate/>
  <mergeCells count="1">
    <mergeCell ref="H5:K5"/>
  </mergeCells>
  <phoneticPr fontId="1"/>
  <printOptions headings="1"/>
  <pageMargins left="0.86614173228346458" right="0.86614173228346458" top="0.74803149606299213" bottom="0.74803149606299213" header="0.31496062992125984" footer="0.31496062992125984"/>
  <pageSetup paperSize="9" scale="66" fitToHeight="0" orientation="portrait" horizontalDpi="1200" verticalDpi="1200" r:id="rId1"/>
  <headerFooter>
    <oddHeader>&amp;L&amp;F&amp;C&amp;A</oddHeader>
    <oddFooter>&amp;P ページ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zoomScaleNormal="100" workbookViewId="0">
      <selection activeCell="L7" sqref="L7"/>
    </sheetView>
  </sheetViews>
  <sheetFormatPr defaultRowHeight="13.5" x14ac:dyDescent="0.15"/>
  <cols>
    <col min="1" max="1" width="5.375" style="7" customWidth="1"/>
    <col min="2" max="2" width="3.5" style="7" bestFit="1" customWidth="1"/>
    <col min="3" max="3" width="5.375" style="7" customWidth="1"/>
    <col min="4" max="4" width="6.25" style="7" bestFit="1" customWidth="1"/>
    <col min="5" max="5" width="5.75" style="7" bestFit="1" customWidth="1"/>
    <col min="6" max="11" width="11" style="7" customWidth="1"/>
    <col min="12" max="12" width="6.5" style="20" bestFit="1" customWidth="1"/>
    <col min="13" max="13" width="6.5" style="7" customWidth="1"/>
    <col min="14" max="16384" width="9" style="7"/>
  </cols>
  <sheetData>
    <row r="1" spans="1:12" x14ac:dyDescent="0.15">
      <c r="A1" s="7" t="s">
        <v>96</v>
      </c>
    </row>
    <row r="3" spans="1:12" x14ac:dyDescent="0.15">
      <c r="A3" s="7" t="s">
        <v>41</v>
      </c>
    </row>
    <row r="4" spans="1:12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x14ac:dyDescent="0.15"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25" t="s">
        <v>47</v>
      </c>
      <c r="I5" s="25"/>
      <c r="J5" s="25"/>
      <c r="K5" s="25"/>
      <c r="L5" s="21"/>
    </row>
    <row r="6" spans="1:12" x14ac:dyDescent="0.15">
      <c r="A6" s="8" t="s">
        <v>48</v>
      </c>
      <c r="B6" s="8" t="s">
        <v>49</v>
      </c>
      <c r="C6" s="8" t="s">
        <v>50</v>
      </c>
      <c r="D6" s="8" t="s">
        <v>61</v>
      </c>
      <c r="E6" s="8" t="s">
        <v>62</v>
      </c>
      <c r="F6" s="8" t="s">
        <v>53</v>
      </c>
      <c r="G6" s="8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22" t="s">
        <v>91</v>
      </c>
    </row>
    <row r="7" spans="1:12" x14ac:dyDescent="0.15">
      <c r="A7" s="7">
        <v>1</v>
      </c>
      <c r="B7" s="7">
        <v>1</v>
      </c>
      <c r="C7" s="7">
        <v>45</v>
      </c>
      <c r="D7" s="7">
        <v>152</v>
      </c>
      <c r="E7" s="7">
        <v>57</v>
      </c>
      <c r="F7" s="7">
        <v>140</v>
      </c>
      <c r="G7" s="7">
        <v>70</v>
      </c>
      <c r="H7" s="7">
        <v>1</v>
      </c>
      <c r="I7" s="7">
        <v>0</v>
      </c>
      <c r="J7" s="7">
        <v>1</v>
      </c>
      <c r="K7" s="7">
        <v>0</v>
      </c>
      <c r="L7" s="20">
        <f>E7/(D7/100)^2</f>
        <v>24.671052631578949</v>
      </c>
    </row>
    <row r="8" spans="1:12" x14ac:dyDescent="0.15">
      <c r="A8" s="7">
        <v>2</v>
      </c>
      <c r="B8" s="7">
        <v>1</v>
      </c>
      <c r="C8" s="7">
        <v>52</v>
      </c>
      <c r="D8" s="7">
        <v>173</v>
      </c>
      <c r="E8" s="7">
        <v>78</v>
      </c>
      <c r="F8" s="7">
        <v>134</v>
      </c>
      <c r="G8" s="7">
        <v>68</v>
      </c>
      <c r="H8" s="7">
        <v>1</v>
      </c>
      <c r="I8" s="7">
        <v>0</v>
      </c>
      <c r="J8" s="7">
        <v>0</v>
      </c>
      <c r="K8" s="7">
        <v>0</v>
      </c>
      <c r="L8" s="20">
        <f t="shared" ref="L8:L54" si="0">E8/(D8/100)^2</f>
        <v>26.061679307694877</v>
      </c>
    </row>
    <row r="9" spans="1:12" x14ac:dyDescent="0.15">
      <c r="A9" s="7">
        <v>3</v>
      </c>
      <c r="B9" s="7">
        <v>1</v>
      </c>
      <c r="C9" s="7">
        <v>48</v>
      </c>
      <c r="D9" s="7">
        <v>172</v>
      </c>
      <c r="E9" s="7">
        <v>83</v>
      </c>
      <c r="F9" s="7">
        <v>146</v>
      </c>
      <c r="G9" s="7">
        <v>86</v>
      </c>
      <c r="H9" s="7">
        <v>1</v>
      </c>
      <c r="I9" s="7">
        <v>1</v>
      </c>
      <c r="J9" s="7">
        <v>0</v>
      </c>
      <c r="K9" s="7">
        <v>1</v>
      </c>
      <c r="L9" s="20">
        <f t="shared" si="0"/>
        <v>28.055705786911847</v>
      </c>
    </row>
    <row r="10" spans="1:12" x14ac:dyDescent="0.15">
      <c r="A10" s="7">
        <v>4</v>
      </c>
      <c r="B10" s="7">
        <v>1</v>
      </c>
      <c r="C10" s="7">
        <v>66</v>
      </c>
      <c r="D10" s="7">
        <v>178</v>
      </c>
      <c r="E10" s="7">
        <v>58</v>
      </c>
      <c r="F10" s="7">
        <v>194</v>
      </c>
      <c r="G10" s="7">
        <v>76</v>
      </c>
      <c r="H10" s="7">
        <v>0</v>
      </c>
      <c r="I10" s="7">
        <v>0</v>
      </c>
      <c r="J10" s="7">
        <v>0</v>
      </c>
      <c r="K10" s="7">
        <v>0</v>
      </c>
      <c r="L10" s="20">
        <f t="shared" si="0"/>
        <v>18.305769473551319</v>
      </c>
    </row>
    <row r="11" spans="1:12" x14ac:dyDescent="0.15">
      <c r="A11" s="7">
        <v>6</v>
      </c>
      <c r="B11" s="7">
        <v>1</v>
      </c>
      <c r="C11" s="7">
        <v>53</v>
      </c>
      <c r="D11" s="7">
        <v>175</v>
      </c>
      <c r="E11" s="7">
        <v>66</v>
      </c>
      <c r="F11" s="7">
        <v>154</v>
      </c>
      <c r="G11" s="7">
        <v>88</v>
      </c>
      <c r="H11" s="7">
        <v>1</v>
      </c>
      <c r="I11" s="7">
        <v>0</v>
      </c>
      <c r="J11" s="7">
        <v>0</v>
      </c>
      <c r="K11" s="7">
        <v>0</v>
      </c>
      <c r="L11" s="20">
        <f t="shared" si="0"/>
        <v>21.551020408163264</v>
      </c>
    </row>
    <row r="12" spans="1:12" x14ac:dyDescent="0.15">
      <c r="A12" s="7">
        <v>10</v>
      </c>
      <c r="B12" s="7">
        <v>1</v>
      </c>
      <c r="C12" s="7">
        <v>56</v>
      </c>
      <c r="D12" s="7">
        <v>165</v>
      </c>
      <c r="E12" s="7">
        <v>68</v>
      </c>
      <c r="F12" s="7">
        <v>164</v>
      </c>
      <c r="G12" s="7">
        <v>90</v>
      </c>
      <c r="H12" s="7">
        <v>0</v>
      </c>
      <c r="I12" s="7">
        <v>0</v>
      </c>
      <c r="J12" s="7">
        <v>1</v>
      </c>
      <c r="K12" s="7">
        <v>0</v>
      </c>
      <c r="L12" s="20">
        <f t="shared" si="0"/>
        <v>24.977043158861342</v>
      </c>
    </row>
    <row r="13" spans="1:12" x14ac:dyDescent="0.15">
      <c r="A13" s="7">
        <v>11</v>
      </c>
      <c r="B13" s="7">
        <v>1</v>
      </c>
      <c r="C13" s="7">
        <v>49</v>
      </c>
      <c r="D13" s="7">
        <v>176</v>
      </c>
      <c r="E13" s="7">
        <v>68</v>
      </c>
      <c r="F13" s="7">
        <v>132</v>
      </c>
      <c r="G13" s="7">
        <v>88</v>
      </c>
      <c r="H13" s="7">
        <v>0</v>
      </c>
      <c r="I13" s="7">
        <v>0</v>
      </c>
      <c r="J13" s="7">
        <v>0</v>
      </c>
      <c r="K13" s="7">
        <v>0</v>
      </c>
      <c r="L13" s="20">
        <f t="shared" si="0"/>
        <v>21.952479338842977</v>
      </c>
    </row>
    <row r="14" spans="1:12" x14ac:dyDescent="0.15">
      <c r="A14" s="7">
        <v>12</v>
      </c>
      <c r="B14" s="7">
        <v>1</v>
      </c>
      <c r="C14" s="7">
        <v>44</v>
      </c>
      <c r="D14" s="7">
        <v>165</v>
      </c>
      <c r="E14" s="7">
        <v>60</v>
      </c>
      <c r="F14" s="7">
        <v>112</v>
      </c>
      <c r="G14" s="7">
        <v>78</v>
      </c>
      <c r="H14" s="7">
        <v>1</v>
      </c>
      <c r="I14" s="7">
        <v>1</v>
      </c>
      <c r="J14" s="7">
        <v>0</v>
      </c>
      <c r="K14" s="7">
        <v>0</v>
      </c>
      <c r="L14" s="20">
        <f t="shared" si="0"/>
        <v>22.03856749311295</v>
      </c>
    </row>
    <row r="15" spans="1:12" x14ac:dyDescent="0.15">
      <c r="A15" s="7">
        <v>14</v>
      </c>
      <c r="B15" s="7">
        <v>1</v>
      </c>
      <c r="C15" s="7">
        <v>62</v>
      </c>
      <c r="D15" s="7">
        <v>153</v>
      </c>
      <c r="E15" s="7">
        <v>63</v>
      </c>
      <c r="F15" s="7">
        <v>128</v>
      </c>
      <c r="G15" s="7">
        <v>68</v>
      </c>
      <c r="H15" s="7">
        <v>1</v>
      </c>
      <c r="I15" s="7">
        <v>0</v>
      </c>
      <c r="J15" s="7">
        <v>1</v>
      </c>
      <c r="K15" s="7">
        <v>0</v>
      </c>
      <c r="L15" s="20">
        <f t="shared" si="0"/>
        <v>26.91272587466359</v>
      </c>
    </row>
    <row r="16" spans="1:12" x14ac:dyDescent="0.15">
      <c r="A16" s="7">
        <v>18</v>
      </c>
      <c r="B16" s="7">
        <v>1</v>
      </c>
      <c r="C16" s="7">
        <v>64</v>
      </c>
      <c r="D16" s="7">
        <v>181</v>
      </c>
      <c r="E16" s="7">
        <v>66</v>
      </c>
      <c r="F16" s="7">
        <v>150</v>
      </c>
      <c r="G16" s="7">
        <v>74</v>
      </c>
      <c r="H16" s="7">
        <v>0</v>
      </c>
      <c r="I16" s="7">
        <v>0</v>
      </c>
      <c r="J16" s="7">
        <v>0</v>
      </c>
      <c r="K16" s="7">
        <v>0</v>
      </c>
      <c r="L16" s="20">
        <f t="shared" si="0"/>
        <v>20.145905192149201</v>
      </c>
    </row>
    <row r="17" spans="1:12" x14ac:dyDescent="0.15">
      <c r="A17" s="7">
        <v>19</v>
      </c>
      <c r="B17" s="7">
        <v>1</v>
      </c>
      <c r="C17" s="7">
        <v>55</v>
      </c>
      <c r="D17" s="7">
        <v>160</v>
      </c>
      <c r="E17" s="7">
        <v>74</v>
      </c>
      <c r="F17" s="7">
        <v>144</v>
      </c>
      <c r="G17" s="7">
        <v>82</v>
      </c>
      <c r="H17" s="7">
        <v>0</v>
      </c>
      <c r="I17" s="7">
        <v>1</v>
      </c>
      <c r="J17" s="7">
        <v>1</v>
      </c>
      <c r="K17" s="7">
        <v>0</v>
      </c>
      <c r="L17" s="20">
        <f t="shared" si="0"/>
        <v>28.906249999999993</v>
      </c>
    </row>
    <row r="18" spans="1:12" x14ac:dyDescent="0.15">
      <c r="A18" s="7">
        <v>23</v>
      </c>
      <c r="B18" s="7">
        <v>1</v>
      </c>
      <c r="C18" s="7">
        <v>51</v>
      </c>
      <c r="D18" s="7">
        <v>170</v>
      </c>
      <c r="E18" s="7">
        <v>65</v>
      </c>
      <c r="F18" s="7">
        <v>98</v>
      </c>
      <c r="G18" s="7">
        <v>68</v>
      </c>
      <c r="H18" s="7">
        <v>0</v>
      </c>
      <c r="I18" s="7">
        <v>0</v>
      </c>
      <c r="J18" s="7">
        <v>0</v>
      </c>
      <c r="K18" s="7">
        <v>0</v>
      </c>
      <c r="L18" s="20">
        <f t="shared" si="0"/>
        <v>22.491349480968861</v>
      </c>
    </row>
    <row r="19" spans="1:12" x14ac:dyDescent="0.15">
      <c r="A19" s="7">
        <v>24</v>
      </c>
      <c r="B19" s="7">
        <v>1</v>
      </c>
      <c r="C19" s="7">
        <v>51</v>
      </c>
      <c r="D19" s="7">
        <v>159</v>
      </c>
      <c r="E19" s="7">
        <v>51</v>
      </c>
      <c r="F19" s="7">
        <v>120</v>
      </c>
      <c r="G19" s="7">
        <v>76</v>
      </c>
      <c r="H19" s="7">
        <v>1</v>
      </c>
      <c r="I19" s="7">
        <v>0</v>
      </c>
      <c r="J19" s="7">
        <v>0</v>
      </c>
      <c r="K19" s="7">
        <v>0</v>
      </c>
      <c r="L19" s="20">
        <f t="shared" si="0"/>
        <v>20.173252640322769</v>
      </c>
    </row>
    <row r="20" spans="1:12" x14ac:dyDescent="0.15">
      <c r="A20" s="7">
        <v>25</v>
      </c>
      <c r="B20" s="7">
        <v>1</v>
      </c>
      <c r="C20" s="7">
        <v>62</v>
      </c>
      <c r="D20" s="7">
        <v>151</v>
      </c>
      <c r="E20" s="7">
        <v>52</v>
      </c>
      <c r="F20" s="7">
        <v>130</v>
      </c>
      <c r="G20" s="7">
        <v>86</v>
      </c>
      <c r="H20" s="7">
        <v>0</v>
      </c>
      <c r="I20" s="7">
        <v>1</v>
      </c>
      <c r="J20" s="7">
        <v>0</v>
      </c>
      <c r="K20" s="7">
        <v>0</v>
      </c>
      <c r="L20" s="20">
        <f t="shared" si="0"/>
        <v>22.806017279943863</v>
      </c>
    </row>
    <row r="21" spans="1:12" x14ac:dyDescent="0.15">
      <c r="A21" s="7">
        <v>27</v>
      </c>
      <c r="B21" s="7">
        <v>1</v>
      </c>
      <c r="C21" s="7">
        <v>56</v>
      </c>
      <c r="D21" s="7">
        <v>177</v>
      </c>
      <c r="E21" s="7">
        <v>82</v>
      </c>
      <c r="F21" s="7">
        <v>170</v>
      </c>
      <c r="G21" s="7">
        <v>66</v>
      </c>
      <c r="H21" s="7">
        <v>0</v>
      </c>
      <c r="I21" s="7">
        <v>0</v>
      </c>
      <c r="J21" s="7">
        <v>0</v>
      </c>
      <c r="K21" s="7">
        <v>0</v>
      </c>
      <c r="L21" s="20">
        <f t="shared" si="0"/>
        <v>26.173832551310287</v>
      </c>
    </row>
    <row r="22" spans="1:12" x14ac:dyDescent="0.15">
      <c r="A22" s="7">
        <v>29</v>
      </c>
      <c r="B22" s="7">
        <v>1</v>
      </c>
      <c r="C22" s="7">
        <v>53</v>
      </c>
      <c r="D22" s="7">
        <v>159</v>
      </c>
      <c r="E22" s="7">
        <v>45</v>
      </c>
      <c r="F22" s="7">
        <v>132</v>
      </c>
      <c r="G22" s="7">
        <v>52</v>
      </c>
      <c r="H22" s="7">
        <v>1</v>
      </c>
      <c r="I22" s="7">
        <v>0</v>
      </c>
      <c r="J22" s="7">
        <v>1</v>
      </c>
      <c r="K22" s="7">
        <v>1</v>
      </c>
      <c r="L22" s="20">
        <f t="shared" si="0"/>
        <v>17.799928800284796</v>
      </c>
    </row>
    <row r="23" spans="1:12" x14ac:dyDescent="0.15">
      <c r="A23" s="7">
        <v>30</v>
      </c>
      <c r="B23" s="7">
        <v>1</v>
      </c>
      <c r="C23" s="7">
        <v>60</v>
      </c>
      <c r="D23" s="7">
        <v>170</v>
      </c>
      <c r="E23" s="7">
        <v>66</v>
      </c>
      <c r="F23" s="7">
        <v>136</v>
      </c>
      <c r="G23" s="7">
        <v>88</v>
      </c>
      <c r="H23" s="7">
        <v>0</v>
      </c>
      <c r="I23" s="7">
        <v>1</v>
      </c>
      <c r="J23" s="7">
        <v>0</v>
      </c>
      <c r="K23" s="7">
        <v>0</v>
      </c>
      <c r="L23" s="20">
        <f t="shared" si="0"/>
        <v>22.837370242214536</v>
      </c>
    </row>
    <row r="24" spans="1:12" x14ac:dyDescent="0.15">
      <c r="A24" s="7">
        <v>36</v>
      </c>
      <c r="B24" s="7">
        <v>1</v>
      </c>
      <c r="C24" s="7">
        <v>55</v>
      </c>
      <c r="D24" s="7">
        <v>158</v>
      </c>
      <c r="E24" s="7">
        <v>53</v>
      </c>
      <c r="F24" s="7">
        <v>158</v>
      </c>
      <c r="G24" s="7">
        <v>98</v>
      </c>
      <c r="H24" s="7">
        <v>1</v>
      </c>
      <c r="I24" s="7">
        <v>0</v>
      </c>
      <c r="J24" s="7">
        <v>0</v>
      </c>
      <c r="K24" s="7">
        <v>1</v>
      </c>
      <c r="L24" s="20">
        <f t="shared" si="0"/>
        <v>21.230572023714146</v>
      </c>
    </row>
    <row r="25" spans="1:12" x14ac:dyDescent="0.15">
      <c r="A25" s="7">
        <v>37</v>
      </c>
      <c r="B25" s="7">
        <v>1</v>
      </c>
      <c r="C25" s="7">
        <v>62</v>
      </c>
      <c r="D25" s="7">
        <v>163</v>
      </c>
      <c r="E25" s="7">
        <v>67</v>
      </c>
      <c r="F25" s="7">
        <v>122</v>
      </c>
      <c r="G25" s="7">
        <v>70</v>
      </c>
      <c r="H25" s="7">
        <v>0</v>
      </c>
      <c r="I25" s="7">
        <v>1</v>
      </c>
      <c r="J25" s="7">
        <v>0</v>
      </c>
      <c r="K25" s="7">
        <v>0</v>
      </c>
      <c r="L25" s="20">
        <f t="shared" si="0"/>
        <v>25.217358575783809</v>
      </c>
    </row>
    <row r="26" spans="1:12" x14ac:dyDescent="0.15">
      <c r="A26" s="7">
        <v>38</v>
      </c>
      <c r="B26" s="7">
        <v>1</v>
      </c>
      <c r="C26" s="7">
        <v>48</v>
      </c>
      <c r="D26" s="7">
        <v>186</v>
      </c>
      <c r="E26" s="7">
        <v>69</v>
      </c>
      <c r="F26" s="7">
        <v>154</v>
      </c>
      <c r="G26" s="7">
        <v>78</v>
      </c>
      <c r="H26" s="7">
        <v>0</v>
      </c>
      <c r="I26" s="7">
        <v>0</v>
      </c>
      <c r="J26" s="7">
        <v>1</v>
      </c>
      <c r="K26" s="7">
        <v>0</v>
      </c>
      <c r="L26" s="20">
        <f t="shared" si="0"/>
        <v>19.944502254595903</v>
      </c>
    </row>
    <row r="27" spans="1:12" x14ac:dyDescent="0.15">
      <c r="A27" s="7">
        <v>40</v>
      </c>
      <c r="B27" s="7">
        <v>1</v>
      </c>
      <c r="C27" s="7">
        <v>56</v>
      </c>
      <c r="D27" s="7">
        <v>170</v>
      </c>
      <c r="E27" s="7">
        <v>74</v>
      </c>
      <c r="F27" s="7">
        <v>124</v>
      </c>
      <c r="G27" s="7">
        <v>82</v>
      </c>
      <c r="H27" s="7">
        <v>1</v>
      </c>
      <c r="I27" s="7">
        <v>1</v>
      </c>
      <c r="J27" s="7">
        <v>0</v>
      </c>
      <c r="K27" s="7">
        <v>0</v>
      </c>
      <c r="L27" s="20">
        <f t="shared" si="0"/>
        <v>25.605536332179934</v>
      </c>
    </row>
    <row r="28" spans="1:12" x14ac:dyDescent="0.15">
      <c r="A28" s="7">
        <v>43</v>
      </c>
      <c r="B28" s="7">
        <v>1</v>
      </c>
      <c r="C28" s="7">
        <v>54</v>
      </c>
      <c r="D28" s="7">
        <v>170</v>
      </c>
      <c r="E28" s="7">
        <v>87</v>
      </c>
      <c r="F28" s="7">
        <v>136</v>
      </c>
      <c r="G28" s="7">
        <v>86</v>
      </c>
      <c r="H28" s="7">
        <v>1</v>
      </c>
      <c r="I28" s="7">
        <v>0</v>
      </c>
      <c r="J28" s="7">
        <v>0</v>
      </c>
      <c r="K28" s="7">
        <v>0</v>
      </c>
      <c r="L28" s="20">
        <f t="shared" si="0"/>
        <v>30.103806228373706</v>
      </c>
    </row>
    <row r="29" spans="1:12" x14ac:dyDescent="0.15">
      <c r="A29" s="7">
        <v>48</v>
      </c>
      <c r="B29" s="7">
        <v>1</v>
      </c>
      <c r="C29" s="7">
        <v>48</v>
      </c>
      <c r="D29" s="7">
        <v>171</v>
      </c>
      <c r="E29" s="7">
        <v>71</v>
      </c>
      <c r="F29" s="7">
        <v>142</v>
      </c>
      <c r="G29" s="7">
        <v>76</v>
      </c>
      <c r="H29" s="7">
        <v>1</v>
      </c>
      <c r="I29" s="7">
        <v>1</v>
      </c>
      <c r="J29" s="7">
        <v>1</v>
      </c>
      <c r="K29" s="7">
        <v>1</v>
      </c>
      <c r="L29" s="20">
        <f t="shared" si="0"/>
        <v>24.280975342840534</v>
      </c>
    </row>
    <row r="30" spans="1:12" x14ac:dyDescent="0.15">
      <c r="A30" s="7">
        <v>5</v>
      </c>
      <c r="B30" s="7">
        <v>2</v>
      </c>
      <c r="C30" s="7">
        <v>48</v>
      </c>
      <c r="D30" s="7">
        <v>166</v>
      </c>
      <c r="E30" s="7">
        <v>63</v>
      </c>
      <c r="F30" s="7">
        <v>130</v>
      </c>
      <c r="G30" s="7">
        <v>62</v>
      </c>
      <c r="H30" s="7">
        <v>0</v>
      </c>
      <c r="I30" s="7">
        <v>1</v>
      </c>
      <c r="J30" s="7">
        <v>1</v>
      </c>
      <c r="K30" s="7">
        <v>0</v>
      </c>
      <c r="L30" s="20">
        <f t="shared" si="0"/>
        <v>22.862534475250399</v>
      </c>
    </row>
    <row r="31" spans="1:12" x14ac:dyDescent="0.15">
      <c r="A31" s="7">
        <v>7</v>
      </c>
      <c r="B31" s="7">
        <v>2</v>
      </c>
      <c r="C31" s="7">
        <v>58</v>
      </c>
      <c r="D31" s="7">
        <v>158</v>
      </c>
      <c r="E31" s="7">
        <v>66</v>
      </c>
      <c r="F31" s="7">
        <v>128</v>
      </c>
      <c r="G31" s="7">
        <v>72</v>
      </c>
      <c r="H31" s="7">
        <v>1</v>
      </c>
      <c r="I31" s="7">
        <v>0</v>
      </c>
      <c r="J31" s="7">
        <v>0</v>
      </c>
      <c r="K31" s="7">
        <v>1</v>
      </c>
      <c r="L31" s="20">
        <f t="shared" si="0"/>
        <v>26.438070821983651</v>
      </c>
    </row>
    <row r="32" spans="1:12" x14ac:dyDescent="0.15">
      <c r="A32" s="7">
        <v>8</v>
      </c>
      <c r="B32" s="7">
        <v>2</v>
      </c>
      <c r="C32" s="7">
        <v>64</v>
      </c>
      <c r="D32" s="7">
        <v>163</v>
      </c>
      <c r="E32" s="7">
        <v>74</v>
      </c>
      <c r="F32" s="7">
        <v>176</v>
      </c>
      <c r="G32" s="7">
        <v>62</v>
      </c>
      <c r="H32" s="7">
        <v>0</v>
      </c>
      <c r="I32" s="7">
        <v>0</v>
      </c>
      <c r="J32" s="7">
        <v>0</v>
      </c>
      <c r="K32" s="7">
        <v>0</v>
      </c>
      <c r="L32" s="20">
        <f t="shared" si="0"/>
        <v>27.852007979223909</v>
      </c>
    </row>
    <row r="33" spans="1:12" x14ac:dyDescent="0.15">
      <c r="A33" s="7">
        <v>9</v>
      </c>
      <c r="B33" s="7">
        <v>2</v>
      </c>
      <c r="C33" s="7">
        <v>55</v>
      </c>
      <c r="D33" s="7">
        <v>157</v>
      </c>
      <c r="E33" s="7">
        <v>64</v>
      </c>
      <c r="F33" s="7">
        <v>124</v>
      </c>
      <c r="G33" s="7">
        <v>80</v>
      </c>
      <c r="H33" s="7">
        <v>1</v>
      </c>
      <c r="I33" s="7">
        <v>1</v>
      </c>
      <c r="J33" s="7">
        <v>0</v>
      </c>
      <c r="K33" s="7">
        <v>0</v>
      </c>
      <c r="L33" s="20">
        <f t="shared" si="0"/>
        <v>25.96454217209623</v>
      </c>
    </row>
    <row r="34" spans="1:12" x14ac:dyDescent="0.15">
      <c r="A34" s="7">
        <v>13</v>
      </c>
      <c r="B34" s="7">
        <v>2</v>
      </c>
      <c r="C34" s="7">
        <v>58</v>
      </c>
      <c r="D34" s="7">
        <v>147</v>
      </c>
      <c r="E34" s="7">
        <v>63</v>
      </c>
      <c r="F34" s="7">
        <v>176</v>
      </c>
      <c r="G34" s="7">
        <v>96</v>
      </c>
      <c r="H34" s="7">
        <v>0</v>
      </c>
      <c r="I34" s="7">
        <v>1</v>
      </c>
      <c r="J34" s="7">
        <v>0</v>
      </c>
      <c r="K34" s="7">
        <v>1</v>
      </c>
      <c r="L34" s="20">
        <f t="shared" si="0"/>
        <v>29.154518950437321</v>
      </c>
    </row>
    <row r="35" spans="1:12" x14ac:dyDescent="0.15">
      <c r="A35" s="7">
        <v>15</v>
      </c>
      <c r="B35" s="7">
        <v>2</v>
      </c>
      <c r="C35" s="7">
        <v>53</v>
      </c>
      <c r="D35" s="7">
        <v>146</v>
      </c>
      <c r="E35" s="7">
        <v>47</v>
      </c>
      <c r="F35" s="7">
        <v>144</v>
      </c>
      <c r="G35" s="7">
        <v>88</v>
      </c>
      <c r="H35" s="7">
        <v>0</v>
      </c>
      <c r="I35" s="7">
        <v>0</v>
      </c>
      <c r="J35" s="7">
        <v>0</v>
      </c>
      <c r="K35" s="7">
        <v>0</v>
      </c>
      <c r="L35" s="20">
        <f t="shared" si="0"/>
        <v>22.049164946519049</v>
      </c>
    </row>
    <row r="36" spans="1:12" x14ac:dyDescent="0.15">
      <c r="A36" s="7">
        <v>16</v>
      </c>
      <c r="B36" s="7">
        <v>2</v>
      </c>
      <c r="C36" s="7">
        <v>44</v>
      </c>
      <c r="D36" s="7">
        <v>156</v>
      </c>
      <c r="E36" s="7">
        <v>49</v>
      </c>
      <c r="F36" s="7">
        <v>138</v>
      </c>
      <c r="G36" s="7">
        <v>74</v>
      </c>
      <c r="H36" s="7">
        <v>0</v>
      </c>
      <c r="I36" s="7">
        <v>0</v>
      </c>
      <c r="J36" s="7">
        <v>0</v>
      </c>
      <c r="K36" s="7">
        <v>0</v>
      </c>
      <c r="L36" s="20">
        <f t="shared" si="0"/>
        <v>20.134779750164363</v>
      </c>
    </row>
    <row r="37" spans="1:12" x14ac:dyDescent="0.15">
      <c r="A37" s="7">
        <v>17</v>
      </c>
      <c r="B37" s="7">
        <v>2</v>
      </c>
      <c r="C37" s="7">
        <v>49</v>
      </c>
      <c r="D37" s="7">
        <v>145</v>
      </c>
      <c r="E37" s="7">
        <v>59</v>
      </c>
      <c r="F37" s="7">
        <v>162</v>
      </c>
      <c r="G37" s="7">
        <v>74</v>
      </c>
      <c r="H37" s="7">
        <v>1</v>
      </c>
      <c r="I37" s="7">
        <v>1</v>
      </c>
      <c r="J37" s="7">
        <v>1</v>
      </c>
      <c r="K37" s="7">
        <v>0</v>
      </c>
      <c r="L37" s="20">
        <f t="shared" si="0"/>
        <v>28.061831153388823</v>
      </c>
    </row>
    <row r="38" spans="1:12" x14ac:dyDescent="0.15">
      <c r="A38" s="7">
        <v>20</v>
      </c>
      <c r="B38" s="7">
        <v>2</v>
      </c>
      <c r="C38" s="7">
        <v>58</v>
      </c>
      <c r="D38" s="7">
        <v>140</v>
      </c>
      <c r="E38" s="7">
        <v>55</v>
      </c>
      <c r="F38" s="7">
        <v>132</v>
      </c>
      <c r="G38" s="7">
        <v>84</v>
      </c>
      <c r="H38" s="7">
        <v>1</v>
      </c>
      <c r="I38" s="7">
        <v>0</v>
      </c>
      <c r="J38" s="7">
        <v>0</v>
      </c>
      <c r="K38" s="7">
        <v>0</v>
      </c>
      <c r="L38" s="20">
        <f t="shared" si="0"/>
        <v>28.061224489795922</v>
      </c>
    </row>
    <row r="39" spans="1:12" x14ac:dyDescent="0.15">
      <c r="A39" s="7">
        <v>21</v>
      </c>
      <c r="B39" s="7">
        <v>2</v>
      </c>
      <c r="C39" s="7">
        <v>60</v>
      </c>
      <c r="D39" s="7">
        <v>152</v>
      </c>
      <c r="E39" s="7">
        <v>55</v>
      </c>
      <c r="F39" s="7">
        <v>150</v>
      </c>
      <c r="G39" s="7">
        <v>78</v>
      </c>
      <c r="H39" s="7">
        <v>0</v>
      </c>
      <c r="I39" s="7">
        <v>0</v>
      </c>
      <c r="J39" s="7">
        <v>0</v>
      </c>
      <c r="K39" s="7">
        <v>1</v>
      </c>
      <c r="L39" s="20">
        <f t="shared" si="0"/>
        <v>23.80540166204986</v>
      </c>
    </row>
    <row r="40" spans="1:12" x14ac:dyDescent="0.15">
      <c r="A40" s="7">
        <v>22</v>
      </c>
      <c r="B40" s="7">
        <v>2</v>
      </c>
      <c r="C40" s="7">
        <v>49</v>
      </c>
      <c r="D40" s="7">
        <v>165</v>
      </c>
      <c r="E40" s="7">
        <v>56</v>
      </c>
      <c r="F40" s="7">
        <v>162</v>
      </c>
      <c r="G40" s="7">
        <v>78</v>
      </c>
      <c r="H40" s="7">
        <v>1</v>
      </c>
      <c r="I40" s="7">
        <v>0</v>
      </c>
      <c r="J40" s="7">
        <v>1</v>
      </c>
      <c r="K40" s="7">
        <v>0</v>
      </c>
      <c r="L40" s="20">
        <f t="shared" si="0"/>
        <v>20.569329660238754</v>
      </c>
    </row>
    <row r="41" spans="1:12" x14ac:dyDescent="0.15">
      <c r="A41" s="7">
        <v>26</v>
      </c>
      <c r="B41" s="7">
        <v>2</v>
      </c>
      <c r="C41" s="7">
        <v>48</v>
      </c>
      <c r="D41" s="7">
        <v>167</v>
      </c>
      <c r="E41" s="7">
        <v>51</v>
      </c>
      <c r="F41" s="7">
        <v>122</v>
      </c>
      <c r="G41" s="7">
        <v>84</v>
      </c>
      <c r="H41" s="7">
        <v>0</v>
      </c>
      <c r="I41" s="7">
        <v>1</v>
      </c>
      <c r="J41" s="7">
        <v>1</v>
      </c>
      <c r="K41" s="7">
        <v>0</v>
      </c>
      <c r="L41" s="20">
        <f t="shared" si="0"/>
        <v>18.286779733945284</v>
      </c>
    </row>
    <row r="42" spans="1:12" x14ac:dyDescent="0.15">
      <c r="A42" s="7">
        <v>28</v>
      </c>
      <c r="B42" s="7">
        <v>2</v>
      </c>
      <c r="C42" s="7">
        <v>58</v>
      </c>
      <c r="D42" s="7">
        <v>155</v>
      </c>
      <c r="E42" s="7">
        <v>63</v>
      </c>
      <c r="F42" s="7">
        <v>132</v>
      </c>
      <c r="G42" s="7">
        <v>72</v>
      </c>
      <c r="H42" s="7">
        <v>1</v>
      </c>
      <c r="I42" s="7">
        <v>0</v>
      </c>
      <c r="J42" s="7">
        <v>0</v>
      </c>
      <c r="K42" s="7">
        <v>0</v>
      </c>
      <c r="L42" s="20">
        <f t="shared" si="0"/>
        <v>26.22268470343392</v>
      </c>
    </row>
    <row r="43" spans="1:12" x14ac:dyDescent="0.15">
      <c r="A43" s="7">
        <v>31</v>
      </c>
      <c r="B43" s="7">
        <v>2</v>
      </c>
      <c r="C43" s="7">
        <v>58</v>
      </c>
      <c r="D43" s="7">
        <v>154</v>
      </c>
      <c r="E43" s="7">
        <v>56</v>
      </c>
      <c r="F43" s="7">
        <v>164</v>
      </c>
      <c r="G43" s="7">
        <v>78</v>
      </c>
      <c r="H43" s="7">
        <v>0</v>
      </c>
      <c r="I43" s="7">
        <v>0</v>
      </c>
      <c r="J43" s="7">
        <v>0</v>
      </c>
      <c r="K43" s="7">
        <v>0</v>
      </c>
      <c r="L43" s="20">
        <f t="shared" si="0"/>
        <v>23.61275088547816</v>
      </c>
    </row>
    <row r="44" spans="1:12" x14ac:dyDescent="0.15">
      <c r="A44" s="7">
        <v>32</v>
      </c>
      <c r="B44" s="7">
        <v>2</v>
      </c>
      <c r="C44" s="7">
        <v>53</v>
      </c>
      <c r="D44" s="7">
        <v>163</v>
      </c>
      <c r="E44" s="7">
        <v>60</v>
      </c>
      <c r="F44" s="7">
        <v>140</v>
      </c>
      <c r="G44" s="7">
        <v>86</v>
      </c>
      <c r="H44" s="7">
        <v>1</v>
      </c>
      <c r="I44" s="7">
        <v>1</v>
      </c>
      <c r="J44" s="7">
        <v>1</v>
      </c>
      <c r="K44" s="7">
        <v>0</v>
      </c>
      <c r="L44" s="20">
        <f t="shared" si="0"/>
        <v>22.582709172343712</v>
      </c>
    </row>
    <row r="45" spans="1:12" x14ac:dyDescent="0.15">
      <c r="A45" s="7">
        <v>33</v>
      </c>
      <c r="B45" s="7">
        <v>2</v>
      </c>
      <c r="C45" s="7">
        <v>49</v>
      </c>
      <c r="D45" s="7">
        <v>161</v>
      </c>
      <c r="E45" s="7">
        <v>70</v>
      </c>
      <c r="F45" s="7">
        <v>146</v>
      </c>
      <c r="G45" s="7">
        <v>66</v>
      </c>
      <c r="H45" s="7">
        <v>0</v>
      </c>
      <c r="I45" s="7">
        <v>0</v>
      </c>
      <c r="J45" s="7">
        <v>0</v>
      </c>
      <c r="K45" s="7">
        <v>0</v>
      </c>
      <c r="L45" s="20">
        <f t="shared" si="0"/>
        <v>27.005130974885226</v>
      </c>
    </row>
    <row r="46" spans="1:12" x14ac:dyDescent="0.15">
      <c r="A46" s="7">
        <v>34</v>
      </c>
      <c r="B46" s="7">
        <v>2</v>
      </c>
      <c r="C46" s="7">
        <v>48</v>
      </c>
      <c r="D46" s="7">
        <v>165</v>
      </c>
      <c r="E46" s="7">
        <v>70</v>
      </c>
      <c r="F46" s="7">
        <v>178</v>
      </c>
      <c r="G46" s="7">
        <v>98</v>
      </c>
      <c r="H46" s="7">
        <v>0</v>
      </c>
      <c r="I46" s="7">
        <v>0</v>
      </c>
      <c r="J46" s="7">
        <v>0</v>
      </c>
      <c r="K46" s="7">
        <v>0</v>
      </c>
      <c r="L46" s="20">
        <f t="shared" si="0"/>
        <v>25.711662075298442</v>
      </c>
    </row>
    <row r="47" spans="1:12" x14ac:dyDescent="0.15">
      <c r="A47" s="7">
        <v>35</v>
      </c>
      <c r="B47" s="7">
        <v>2</v>
      </c>
      <c r="C47" s="7">
        <v>53</v>
      </c>
      <c r="D47" s="7">
        <v>150</v>
      </c>
      <c r="E47" s="7">
        <v>57</v>
      </c>
      <c r="F47" s="7">
        <v>118</v>
      </c>
      <c r="G47" s="7">
        <v>66</v>
      </c>
      <c r="H47" s="7">
        <v>1</v>
      </c>
      <c r="I47" s="7">
        <v>0</v>
      </c>
      <c r="J47" s="7">
        <v>1</v>
      </c>
      <c r="K47" s="7">
        <v>0</v>
      </c>
      <c r="L47" s="20">
        <f t="shared" si="0"/>
        <v>25.333333333333332</v>
      </c>
    </row>
    <row r="48" spans="1:12" x14ac:dyDescent="0.15">
      <c r="A48" s="7">
        <v>39</v>
      </c>
      <c r="B48" s="7">
        <v>2</v>
      </c>
      <c r="C48" s="7">
        <v>55</v>
      </c>
      <c r="D48" s="7">
        <v>168</v>
      </c>
      <c r="E48" s="7">
        <v>68</v>
      </c>
      <c r="F48" s="7">
        <v>142</v>
      </c>
      <c r="G48" s="7">
        <v>74</v>
      </c>
      <c r="H48" s="7">
        <v>0</v>
      </c>
      <c r="I48" s="7">
        <v>0</v>
      </c>
      <c r="J48" s="7">
        <v>0</v>
      </c>
      <c r="K48" s="7">
        <v>0</v>
      </c>
      <c r="L48" s="20">
        <f t="shared" si="0"/>
        <v>24.092970521541954</v>
      </c>
    </row>
    <row r="49" spans="1:12" x14ac:dyDescent="0.15">
      <c r="A49" s="7">
        <v>41</v>
      </c>
      <c r="B49" s="7">
        <v>2</v>
      </c>
      <c r="C49" s="7">
        <v>49</v>
      </c>
      <c r="D49" s="7">
        <v>155</v>
      </c>
      <c r="E49" s="7">
        <v>60</v>
      </c>
      <c r="F49" s="7">
        <v>152</v>
      </c>
      <c r="G49" s="7">
        <v>74</v>
      </c>
      <c r="H49" s="7">
        <v>0</v>
      </c>
      <c r="I49" s="7">
        <v>0</v>
      </c>
      <c r="J49" s="7">
        <v>1</v>
      </c>
      <c r="K49" s="7">
        <v>0</v>
      </c>
      <c r="L49" s="20">
        <f t="shared" si="0"/>
        <v>24.973985431841829</v>
      </c>
    </row>
    <row r="50" spans="1:12" x14ac:dyDescent="0.15">
      <c r="A50" s="7">
        <v>42</v>
      </c>
      <c r="B50" s="7">
        <v>2</v>
      </c>
      <c r="C50" s="7">
        <v>53</v>
      </c>
      <c r="D50" s="7">
        <v>159</v>
      </c>
      <c r="E50" s="7">
        <v>49</v>
      </c>
      <c r="F50" s="7">
        <v>126</v>
      </c>
      <c r="G50" s="7">
        <v>64</v>
      </c>
      <c r="H50" s="7">
        <v>0</v>
      </c>
      <c r="I50" s="7">
        <v>0</v>
      </c>
      <c r="J50" s="7">
        <v>0</v>
      </c>
      <c r="K50" s="7">
        <v>1</v>
      </c>
      <c r="L50" s="20">
        <f t="shared" si="0"/>
        <v>19.382144693643447</v>
      </c>
    </row>
    <row r="51" spans="1:12" x14ac:dyDescent="0.15">
      <c r="A51" s="7">
        <v>44</v>
      </c>
      <c r="B51" s="7">
        <v>2</v>
      </c>
      <c r="C51" s="7">
        <v>64</v>
      </c>
      <c r="D51" s="7">
        <v>163</v>
      </c>
      <c r="E51" s="7">
        <v>50</v>
      </c>
      <c r="F51" s="7">
        <v>118</v>
      </c>
      <c r="G51" s="7">
        <v>74</v>
      </c>
      <c r="H51" s="7">
        <v>1</v>
      </c>
      <c r="I51" s="7">
        <v>0</v>
      </c>
      <c r="J51" s="7">
        <v>1</v>
      </c>
      <c r="K51" s="7">
        <v>0</v>
      </c>
      <c r="L51" s="20">
        <f t="shared" si="0"/>
        <v>18.818924310286427</v>
      </c>
    </row>
    <row r="52" spans="1:12" x14ac:dyDescent="0.15">
      <c r="A52" s="7">
        <v>45</v>
      </c>
      <c r="B52" s="7">
        <v>2</v>
      </c>
      <c r="C52" s="7">
        <v>61</v>
      </c>
      <c r="D52" s="7">
        <v>166</v>
      </c>
      <c r="E52" s="7">
        <v>58</v>
      </c>
      <c r="F52" s="7">
        <v>134</v>
      </c>
      <c r="G52" s="7">
        <v>68</v>
      </c>
      <c r="H52" s="7">
        <v>1</v>
      </c>
      <c r="I52" s="7">
        <v>0</v>
      </c>
      <c r="J52" s="7">
        <v>1</v>
      </c>
      <c r="K52" s="7">
        <v>1</v>
      </c>
      <c r="L52" s="20">
        <f t="shared" si="0"/>
        <v>21.048047612135289</v>
      </c>
    </row>
    <row r="53" spans="1:12" x14ac:dyDescent="0.15">
      <c r="A53" s="7">
        <v>46</v>
      </c>
      <c r="B53" s="7">
        <v>2</v>
      </c>
      <c r="C53" s="7">
        <v>54</v>
      </c>
      <c r="D53" s="7">
        <v>161</v>
      </c>
      <c r="E53" s="7">
        <v>69</v>
      </c>
      <c r="F53" s="7">
        <v>144</v>
      </c>
      <c r="G53" s="7">
        <v>68</v>
      </c>
      <c r="H53" s="7">
        <v>0</v>
      </c>
      <c r="I53" s="7">
        <v>0</v>
      </c>
      <c r="J53" s="7">
        <v>0</v>
      </c>
      <c r="K53" s="7">
        <v>0</v>
      </c>
      <c r="L53" s="20">
        <f t="shared" si="0"/>
        <v>26.619343389529721</v>
      </c>
    </row>
    <row r="54" spans="1:12" x14ac:dyDescent="0.15">
      <c r="A54" s="7">
        <v>47</v>
      </c>
      <c r="B54" s="7">
        <v>2</v>
      </c>
      <c r="C54" s="7">
        <v>55</v>
      </c>
      <c r="D54" s="7">
        <v>159</v>
      </c>
      <c r="E54" s="7">
        <v>60</v>
      </c>
      <c r="F54" s="7">
        <v>128</v>
      </c>
      <c r="G54" s="7">
        <v>64</v>
      </c>
      <c r="H54" s="7">
        <v>0</v>
      </c>
      <c r="I54" s="7">
        <v>0</v>
      </c>
      <c r="J54" s="7">
        <v>0</v>
      </c>
      <c r="K54" s="7">
        <v>0</v>
      </c>
      <c r="L54" s="20">
        <f t="shared" si="0"/>
        <v>23.733238400379729</v>
      </c>
    </row>
    <row r="57" spans="1:12" x14ac:dyDescent="0.15">
      <c r="G57" s="14"/>
    </row>
    <row r="59" spans="1:12" x14ac:dyDescent="0.15">
      <c r="F59" s="14"/>
    </row>
  </sheetData>
  <dataConsolidate/>
  <mergeCells count="1">
    <mergeCell ref="H5:K5"/>
  </mergeCells>
  <phoneticPr fontId="1"/>
  <printOptions headings="1"/>
  <pageMargins left="0.78740157480314965" right="0.86614173228346458" top="0.74803149606299213" bottom="0.74803149606299213" header="0.31496062992125984" footer="0.31496062992125984"/>
  <pageSetup paperSize="9" scale="85" fitToHeight="0" orientation="portrait" horizontalDpi="1200" verticalDpi="1200" r:id="rId1"/>
  <headerFooter alignWithMargins="0">
    <oddHeader>&amp;L&amp;F&amp;C&amp;A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5"/>
  <sheetViews>
    <sheetView topLeftCell="A52" zoomScaleNormal="100" workbookViewId="0">
      <selection activeCell="A55" sqref="A55"/>
    </sheetView>
  </sheetViews>
  <sheetFormatPr defaultRowHeight="13.5" x14ac:dyDescent="0.15"/>
  <cols>
    <col min="1" max="1" width="8.375" customWidth="1"/>
    <col min="2" max="2" width="3.5" bestFit="1" customWidth="1"/>
    <col min="3" max="3" width="8.625" bestFit="1" customWidth="1"/>
    <col min="4" max="4" width="12" customWidth="1"/>
    <col min="5" max="5" width="5.75" bestFit="1" customWidth="1"/>
    <col min="6" max="6" width="11" customWidth="1"/>
    <col min="7" max="7" width="11" bestFit="1" customWidth="1"/>
    <col min="8" max="8" width="7.125" bestFit="1" customWidth="1"/>
    <col min="9" max="11" width="11" customWidth="1"/>
    <col min="12" max="12" width="6.5" bestFit="1" customWidth="1"/>
  </cols>
  <sheetData>
    <row r="1" spans="1:12" s="7" customFormat="1" x14ac:dyDescent="0.15">
      <c r="A1" s="7" t="s">
        <v>96</v>
      </c>
      <c r="L1" s="20"/>
    </row>
    <row r="2" spans="1:12" s="7" customFormat="1" x14ac:dyDescent="0.15">
      <c r="L2" s="20"/>
    </row>
    <row r="3" spans="1:12" s="7" customFormat="1" x14ac:dyDescent="0.15">
      <c r="A3" s="7" t="s">
        <v>41</v>
      </c>
      <c r="L3" s="20"/>
    </row>
    <row r="4" spans="1:12" s="7" customForma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20"/>
    </row>
    <row r="5" spans="1:12" s="7" customFormat="1" x14ac:dyDescent="0.15"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25" t="s">
        <v>47</v>
      </c>
      <c r="I5" s="25"/>
      <c r="J5" s="25"/>
      <c r="K5" s="25"/>
      <c r="L5" s="21"/>
    </row>
    <row r="6" spans="1:12" s="7" customFormat="1" x14ac:dyDescent="0.15">
      <c r="A6" s="8" t="s">
        <v>48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53</v>
      </c>
      <c r="H6" s="9" t="s">
        <v>54</v>
      </c>
      <c r="I6" s="9" t="s">
        <v>55</v>
      </c>
      <c r="J6" s="9" t="s">
        <v>56</v>
      </c>
      <c r="K6" s="9" t="s">
        <v>57</v>
      </c>
      <c r="L6" s="22" t="s">
        <v>58</v>
      </c>
    </row>
    <row r="7" spans="1:12" s="7" customFormat="1" x14ac:dyDescent="0.15">
      <c r="A7" s="7">
        <v>1</v>
      </c>
      <c r="B7" s="7">
        <v>1</v>
      </c>
      <c r="C7" s="7">
        <v>45</v>
      </c>
      <c r="D7" s="7">
        <v>152</v>
      </c>
      <c r="E7" s="7">
        <v>57</v>
      </c>
      <c r="F7" s="7">
        <v>140</v>
      </c>
      <c r="G7" s="7">
        <v>70</v>
      </c>
      <c r="H7" s="7">
        <v>1</v>
      </c>
      <c r="I7" s="7">
        <v>0</v>
      </c>
      <c r="J7" s="7">
        <v>1</v>
      </c>
      <c r="K7" s="7">
        <v>0</v>
      </c>
      <c r="L7" s="20">
        <f>E7/(D7/100)^2</f>
        <v>24.671052631578949</v>
      </c>
    </row>
    <row r="8" spans="1:12" s="7" customFormat="1" x14ac:dyDescent="0.15">
      <c r="A8" s="7">
        <v>2</v>
      </c>
      <c r="B8" s="7">
        <v>1</v>
      </c>
      <c r="C8" s="7">
        <v>52</v>
      </c>
      <c r="D8" s="7">
        <v>173</v>
      </c>
      <c r="E8" s="7">
        <v>78</v>
      </c>
      <c r="F8" s="7">
        <v>134</v>
      </c>
      <c r="G8" s="7">
        <v>68</v>
      </c>
      <c r="H8" s="7">
        <v>1</v>
      </c>
      <c r="I8" s="7">
        <v>0</v>
      </c>
      <c r="J8" s="7">
        <v>0</v>
      </c>
      <c r="K8" s="7">
        <v>0</v>
      </c>
      <c r="L8" s="20">
        <f t="shared" ref="L8:L54" si="0">E8/(D8/100)^2</f>
        <v>26.061679307694877</v>
      </c>
    </row>
    <row r="9" spans="1:12" s="7" customFormat="1" x14ac:dyDescent="0.15">
      <c r="A9" s="7">
        <v>3</v>
      </c>
      <c r="B9" s="7">
        <v>1</v>
      </c>
      <c r="C9" s="7">
        <v>48</v>
      </c>
      <c r="D9" s="7">
        <v>172</v>
      </c>
      <c r="E9" s="7">
        <v>83</v>
      </c>
      <c r="F9" s="7">
        <v>146</v>
      </c>
      <c r="G9" s="7">
        <v>86</v>
      </c>
      <c r="H9" s="7">
        <v>1</v>
      </c>
      <c r="I9" s="7">
        <v>1</v>
      </c>
      <c r="J9" s="7">
        <v>0</v>
      </c>
      <c r="K9" s="7">
        <v>1</v>
      </c>
      <c r="L9" s="20">
        <f t="shared" si="0"/>
        <v>28.055705786911847</v>
      </c>
    </row>
    <row r="10" spans="1:12" s="7" customFormat="1" x14ac:dyDescent="0.15">
      <c r="A10" s="7">
        <v>4</v>
      </c>
      <c r="B10" s="7">
        <v>1</v>
      </c>
      <c r="C10" s="7">
        <v>66</v>
      </c>
      <c r="D10" s="7">
        <v>178</v>
      </c>
      <c r="E10" s="7">
        <v>58</v>
      </c>
      <c r="F10" s="7">
        <v>194</v>
      </c>
      <c r="G10" s="7">
        <v>76</v>
      </c>
      <c r="H10" s="7">
        <v>0</v>
      </c>
      <c r="I10" s="7">
        <v>0</v>
      </c>
      <c r="J10" s="7">
        <v>0</v>
      </c>
      <c r="K10" s="7">
        <v>0</v>
      </c>
      <c r="L10" s="20">
        <f t="shared" si="0"/>
        <v>18.305769473551319</v>
      </c>
    </row>
    <row r="11" spans="1:12" s="7" customFormat="1" x14ac:dyDescent="0.15">
      <c r="A11" s="7">
        <v>6</v>
      </c>
      <c r="B11" s="7">
        <v>1</v>
      </c>
      <c r="C11" s="7">
        <v>53</v>
      </c>
      <c r="D11" s="7">
        <v>175</v>
      </c>
      <c r="E11" s="7">
        <v>66</v>
      </c>
      <c r="F11" s="7">
        <v>154</v>
      </c>
      <c r="G11" s="7">
        <v>88</v>
      </c>
      <c r="H11" s="7">
        <v>1</v>
      </c>
      <c r="I11" s="7">
        <v>0</v>
      </c>
      <c r="J11" s="7">
        <v>0</v>
      </c>
      <c r="K11" s="7">
        <v>0</v>
      </c>
      <c r="L11" s="20">
        <f t="shared" si="0"/>
        <v>21.551020408163264</v>
      </c>
    </row>
    <row r="12" spans="1:12" s="7" customFormat="1" x14ac:dyDescent="0.15">
      <c r="A12" s="7">
        <v>10</v>
      </c>
      <c r="B12" s="7">
        <v>1</v>
      </c>
      <c r="C12" s="7">
        <v>56</v>
      </c>
      <c r="D12" s="7">
        <v>165</v>
      </c>
      <c r="E12" s="7">
        <v>68</v>
      </c>
      <c r="F12" s="7">
        <v>164</v>
      </c>
      <c r="G12" s="7">
        <v>90</v>
      </c>
      <c r="H12" s="7">
        <v>0</v>
      </c>
      <c r="I12" s="7">
        <v>0</v>
      </c>
      <c r="J12" s="7">
        <v>1</v>
      </c>
      <c r="K12" s="7">
        <v>0</v>
      </c>
      <c r="L12" s="20">
        <f t="shared" si="0"/>
        <v>24.977043158861342</v>
      </c>
    </row>
    <row r="13" spans="1:12" s="7" customFormat="1" x14ac:dyDescent="0.15">
      <c r="A13" s="7">
        <v>11</v>
      </c>
      <c r="B13" s="7">
        <v>1</v>
      </c>
      <c r="C13" s="7">
        <v>49</v>
      </c>
      <c r="D13" s="7">
        <v>176</v>
      </c>
      <c r="E13" s="7">
        <v>68</v>
      </c>
      <c r="F13" s="7">
        <v>132</v>
      </c>
      <c r="G13" s="7">
        <v>88</v>
      </c>
      <c r="H13" s="7">
        <v>0</v>
      </c>
      <c r="I13" s="7">
        <v>0</v>
      </c>
      <c r="J13" s="7">
        <v>0</v>
      </c>
      <c r="K13" s="7">
        <v>0</v>
      </c>
      <c r="L13" s="20">
        <f t="shared" si="0"/>
        <v>21.952479338842977</v>
      </c>
    </row>
    <row r="14" spans="1:12" s="7" customFormat="1" x14ac:dyDescent="0.15">
      <c r="A14" s="7">
        <v>12</v>
      </c>
      <c r="B14" s="7">
        <v>1</v>
      </c>
      <c r="C14" s="7">
        <v>44</v>
      </c>
      <c r="D14" s="7">
        <v>165</v>
      </c>
      <c r="E14" s="7">
        <v>60</v>
      </c>
      <c r="F14" s="7">
        <v>112</v>
      </c>
      <c r="G14" s="7">
        <v>78</v>
      </c>
      <c r="H14" s="7">
        <v>1</v>
      </c>
      <c r="I14" s="7">
        <v>1</v>
      </c>
      <c r="J14" s="7">
        <v>0</v>
      </c>
      <c r="K14" s="7">
        <v>0</v>
      </c>
      <c r="L14" s="20">
        <f t="shared" si="0"/>
        <v>22.03856749311295</v>
      </c>
    </row>
    <row r="15" spans="1:12" s="7" customFormat="1" x14ac:dyDescent="0.15">
      <c r="A15" s="7">
        <v>14</v>
      </c>
      <c r="B15" s="7">
        <v>1</v>
      </c>
      <c r="C15" s="7">
        <v>62</v>
      </c>
      <c r="D15" s="7">
        <v>153</v>
      </c>
      <c r="E15" s="7">
        <v>63</v>
      </c>
      <c r="F15" s="7">
        <v>128</v>
      </c>
      <c r="G15" s="7">
        <v>68</v>
      </c>
      <c r="H15" s="7">
        <v>1</v>
      </c>
      <c r="I15" s="7">
        <v>0</v>
      </c>
      <c r="J15" s="7">
        <v>1</v>
      </c>
      <c r="K15" s="7">
        <v>0</v>
      </c>
      <c r="L15" s="20">
        <f t="shared" si="0"/>
        <v>26.91272587466359</v>
      </c>
    </row>
    <row r="16" spans="1:12" s="7" customFormat="1" x14ac:dyDescent="0.15">
      <c r="A16" s="7">
        <v>18</v>
      </c>
      <c r="B16" s="7">
        <v>1</v>
      </c>
      <c r="C16" s="7">
        <v>64</v>
      </c>
      <c r="D16" s="7">
        <v>181</v>
      </c>
      <c r="E16" s="7">
        <v>66</v>
      </c>
      <c r="F16" s="7">
        <v>150</v>
      </c>
      <c r="G16" s="7">
        <v>74</v>
      </c>
      <c r="H16" s="7">
        <v>0</v>
      </c>
      <c r="I16" s="7">
        <v>0</v>
      </c>
      <c r="J16" s="7">
        <v>0</v>
      </c>
      <c r="K16" s="7">
        <v>0</v>
      </c>
      <c r="L16" s="20">
        <f t="shared" si="0"/>
        <v>20.145905192149201</v>
      </c>
    </row>
    <row r="17" spans="1:12" s="7" customFormat="1" x14ac:dyDescent="0.15">
      <c r="A17" s="7">
        <v>19</v>
      </c>
      <c r="B17" s="7">
        <v>1</v>
      </c>
      <c r="C17" s="7">
        <v>55</v>
      </c>
      <c r="D17" s="7">
        <v>160</v>
      </c>
      <c r="E17" s="7">
        <v>74</v>
      </c>
      <c r="F17" s="7">
        <v>144</v>
      </c>
      <c r="G17" s="7">
        <v>82</v>
      </c>
      <c r="H17" s="7">
        <v>0</v>
      </c>
      <c r="I17" s="7">
        <v>1</v>
      </c>
      <c r="J17" s="7">
        <v>1</v>
      </c>
      <c r="K17" s="7">
        <v>0</v>
      </c>
      <c r="L17" s="20">
        <f t="shared" si="0"/>
        <v>28.906249999999993</v>
      </c>
    </row>
    <row r="18" spans="1:12" s="7" customFormat="1" x14ac:dyDescent="0.15">
      <c r="A18" s="7">
        <v>23</v>
      </c>
      <c r="B18" s="7">
        <v>1</v>
      </c>
      <c r="C18" s="7">
        <v>51</v>
      </c>
      <c r="D18" s="7">
        <v>170</v>
      </c>
      <c r="E18" s="7">
        <v>65</v>
      </c>
      <c r="F18" s="7">
        <v>98</v>
      </c>
      <c r="G18" s="7">
        <v>68</v>
      </c>
      <c r="H18" s="7">
        <v>0</v>
      </c>
      <c r="I18" s="7">
        <v>0</v>
      </c>
      <c r="J18" s="7">
        <v>0</v>
      </c>
      <c r="K18" s="7">
        <v>0</v>
      </c>
      <c r="L18" s="20">
        <f t="shared" si="0"/>
        <v>22.491349480968861</v>
      </c>
    </row>
    <row r="19" spans="1:12" s="7" customFormat="1" x14ac:dyDescent="0.15">
      <c r="A19" s="7">
        <v>24</v>
      </c>
      <c r="B19" s="7">
        <v>1</v>
      </c>
      <c r="C19" s="7">
        <v>51</v>
      </c>
      <c r="D19" s="7">
        <v>159</v>
      </c>
      <c r="E19" s="7">
        <v>51</v>
      </c>
      <c r="F19" s="7">
        <v>120</v>
      </c>
      <c r="G19" s="7">
        <v>76</v>
      </c>
      <c r="H19" s="7">
        <v>1</v>
      </c>
      <c r="I19" s="7">
        <v>0</v>
      </c>
      <c r="J19" s="7">
        <v>0</v>
      </c>
      <c r="K19" s="7">
        <v>0</v>
      </c>
      <c r="L19" s="20">
        <f t="shared" si="0"/>
        <v>20.173252640322769</v>
      </c>
    </row>
    <row r="20" spans="1:12" s="7" customFormat="1" x14ac:dyDescent="0.15">
      <c r="A20" s="7">
        <v>25</v>
      </c>
      <c r="B20" s="7">
        <v>1</v>
      </c>
      <c r="C20" s="7">
        <v>62</v>
      </c>
      <c r="D20" s="7">
        <v>151</v>
      </c>
      <c r="E20" s="7">
        <v>52</v>
      </c>
      <c r="F20" s="7">
        <v>130</v>
      </c>
      <c r="G20" s="7">
        <v>86</v>
      </c>
      <c r="H20" s="7">
        <v>0</v>
      </c>
      <c r="I20" s="7">
        <v>1</v>
      </c>
      <c r="J20" s="7">
        <v>0</v>
      </c>
      <c r="K20" s="7">
        <v>0</v>
      </c>
      <c r="L20" s="20">
        <f t="shared" si="0"/>
        <v>22.806017279943863</v>
      </c>
    </row>
    <row r="21" spans="1:12" s="7" customFormat="1" x14ac:dyDescent="0.15">
      <c r="A21" s="7">
        <v>27</v>
      </c>
      <c r="B21" s="7">
        <v>1</v>
      </c>
      <c r="C21" s="7">
        <v>56</v>
      </c>
      <c r="D21" s="7">
        <v>177</v>
      </c>
      <c r="E21" s="7">
        <v>82</v>
      </c>
      <c r="F21" s="7">
        <v>170</v>
      </c>
      <c r="G21" s="7">
        <v>66</v>
      </c>
      <c r="H21" s="7">
        <v>0</v>
      </c>
      <c r="I21" s="7">
        <v>0</v>
      </c>
      <c r="J21" s="7">
        <v>0</v>
      </c>
      <c r="K21" s="7">
        <v>0</v>
      </c>
      <c r="L21" s="20">
        <f t="shared" si="0"/>
        <v>26.173832551310287</v>
      </c>
    </row>
    <row r="22" spans="1:12" s="7" customFormat="1" x14ac:dyDescent="0.15">
      <c r="A22" s="7">
        <v>29</v>
      </c>
      <c r="B22" s="7">
        <v>1</v>
      </c>
      <c r="C22" s="7">
        <v>53</v>
      </c>
      <c r="D22" s="7">
        <v>159</v>
      </c>
      <c r="E22" s="7">
        <v>45</v>
      </c>
      <c r="F22" s="7">
        <v>132</v>
      </c>
      <c r="G22" s="7">
        <v>52</v>
      </c>
      <c r="H22" s="7">
        <v>1</v>
      </c>
      <c r="I22" s="7">
        <v>0</v>
      </c>
      <c r="J22" s="7">
        <v>1</v>
      </c>
      <c r="K22" s="7">
        <v>1</v>
      </c>
      <c r="L22" s="20">
        <f t="shared" si="0"/>
        <v>17.799928800284796</v>
      </c>
    </row>
    <row r="23" spans="1:12" s="7" customFormat="1" x14ac:dyDescent="0.15">
      <c r="A23" s="7">
        <v>30</v>
      </c>
      <c r="B23" s="7">
        <v>1</v>
      </c>
      <c r="C23" s="7">
        <v>60</v>
      </c>
      <c r="D23" s="7">
        <v>170</v>
      </c>
      <c r="E23" s="7">
        <v>66</v>
      </c>
      <c r="F23" s="7">
        <v>136</v>
      </c>
      <c r="G23" s="7">
        <v>88</v>
      </c>
      <c r="H23" s="7">
        <v>0</v>
      </c>
      <c r="I23" s="7">
        <v>1</v>
      </c>
      <c r="J23" s="7">
        <v>0</v>
      </c>
      <c r="K23" s="7">
        <v>0</v>
      </c>
      <c r="L23" s="20">
        <f t="shared" si="0"/>
        <v>22.837370242214536</v>
      </c>
    </row>
    <row r="24" spans="1:12" s="7" customFormat="1" x14ac:dyDescent="0.15">
      <c r="A24" s="7">
        <v>36</v>
      </c>
      <c r="B24" s="7">
        <v>1</v>
      </c>
      <c r="C24" s="7">
        <v>55</v>
      </c>
      <c r="D24" s="7">
        <v>158</v>
      </c>
      <c r="E24" s="7">
        <v>53</v>
      </c>
      <c r="F24" s="7">
        <v>158</v>
      </c>
      <c r="G24" s="7">
        <v>98</v>
      </c>
      <c r="H24" s="7">
        <v>1</v>
      </c>
      <c r="I24" s="7">
        <v>0</v>
      </c>
      <c r="J24" s="7">
        <v>0</v>
      </c>
      <c r="K24" s="7">
        <v>1</v>
      </c>
      <c r="L24" s="20">
        <f t="shared" si="0"/>
        <v>21.230572023714146</v>
      </c>
    </row>
    <row r="25" spans="1:12" s="7" customFormat="1" x14ac:dyDescent="0.15">
      <c r="A25" s="7">
        <v>37</v>
      </c>
      <c r="B25" s="7">
        <v>1</v>
      </c>
      <c r="C25" s="7">
        <v>62</v>
      </c>
      <c r="D25" s="7">
        <v>163</v>
      </c>
      <c r="E25" s="7">
        <v>67</v>
      </c>
      <c r="F25" s="7">
        <v>122</v>
      </c>
      <c r="G25" s="7">
        <v>70</v>
      </c>
      <c r="H25" s="7">
        <v>0</v>
      </c>
      <c r="I25" s="7">
        <v>1</v>
      </c>
      <c r="J25" s="7">
        <v>0</v>
      </c>
      <c r="K25" s="7">
        <v>0</v>
      </c>
      <c r="L25" s="20">
        <f t="shared" si="0"/>
        <v>25.217358575783809</v>
      </c>
    </row>
    <row r="26" spans="1:12" s="7" customFormat="1" x14ac:dyDescent="0.15">
      <c r="A26" s="7">
        <v>38</v>
      </c>
      <c r="B26" s="7">
        <v>1</v>
      </c>
      <c r="C26" s="7">
        <v>48</v>
      </c>
      <c r="D26" s="7">
        <v>186</v>
      </c>
      <c r="E26" s="7">
        <v>69</v>
      </c>
      <c r="F26" s="7">
        <v>154</v>
      </c>
      <c r="G26" s="7">
        <v>78</v>
      </c>
      <c r="H26" s="7">
        <v>0</v>
      </c>
      <c r="I26" s="7">
        <v>0</v>
      </c>
      <c r="J26" s="7">
        <v>1</v>
      </c>
      <c r="K26" s="7">
        <v>0</v>
      </c>
      <c r="L26" s="20">
        <f t="shared" si="0"/>
        <v>19.944502254595903</v>
      </c>
    </row>
    <row r="27" spans="1:12" s="7" customFormat="1" x14ac:dyDescent="0.15">
      <c r="A27" s="7">
        <v>40</v>
      </c>
      <c r="B27" s="7">
        <v>1</v>
      </c>
      <c r="C27" s="7">
        <v>56</v>
      </c>
      <c r="D27" s="7">
        <v>170</v>
      </c>
      <c r="E27" s="7">
        <v>74</v>
      </c>
      <c r="F27" s="7">
        <v>124</v>
      </c>
      <c r="G27" s="7">
        <v>82</v>
      </c>
      <c r="H27" s="7">
        <v>1</v>
      </c>
      <c r="I27" s="7">
        <v>1</v>
      </c>
      <c r="J27" s="7">
        <v>0</v>
      </c>
      <c r="K27" s="7">
        <v>0</v>
      </c>
      <c r="L27" s="20">
        <f t="shared" si="0"/>
        <v>25.605536332179934</v>
      </c>
    </row>
    <row r="28" spans="1:12" s="7" customFormat="1" x14ac:dyDescent="0.15">
      <c r="A28" s="7">
        <v>43</v>
      </c>
      <c r="B28" s="7">
        <v>1</v>
      </c>
      <c r="C28" s="7">
        <v>54</v>
      </c>
      <c r="D28" s="7">
        <v>170</v>
      </c>
      <c r="E28" s="7">
        <v>87</v>
      </c>
      <c r="F28" s="7">
        <v>136</v>
      </c>
      <c r="G28" s="7">
        <v>86</v>
      </c>
      <c r="H28" s="7">
        <v>1</v>
      </c>
      <c r="I28" s="7">
        <v>0</v>
      </c>
      <c r="J28" s="7">
        <v>0</v>
      </c>
      <c r="K28" s="7">
        <v>0</v>
      </c>
      <c r="L28" s="20">
        <f t="shared" si="0"/>
        <v>30.103806228373706</v>
      </c>
    </row>
    <row r="29" spans="1:12" s="7" customFormat="1" x14ac:dyDescent="0.15">
      <c r="A29" s="7">
        <v>48</v>
      </c>
      <c r="B29" s="7">
        <v>1</v>
      </c>
      <c r="C29" s="7">
        <v>48</v>
      </c>
      <c r="D29" s="7">
        <v>171</v>
      </c>
      <c r="E29" s="7">
        <v>71</v>
      </c>
      <c r="F29" s="7">
        <v>142</v>
      </c>
      <c r="G29" s="7">
        <v>76</v>
      </c>
      <c r="H29" s="7">
        <v>1</v>
      </c>
      <c r="I29" s="7">
        <v>1</v>
      </c>
      <c r="J29" s="7">
        <v>1</v>
      </c>
      <c r="K29" s="7">
        <v>1</v>
      </c>
      <c r="L29" s="20">
        <f t="shared" si="0"/>
        <v>24.280975342840534</v>
      </c>
    </row>
    <row r="30" spans="1:12" s="7" customFormat="1" x14ac:dyDescent="0.15">
      <c r="A30" s="7">
        <v>5</v>
      </c>
      <c r="B30" s="7">
        <v>2</v>
      </c>
      <c r="C30" s="7">
        <v>48</v>
      </c>
      <c r="D30" s="7">
        <v>166</v>
      </c>
      <c r="E30" s="7">
        <v>63</v>
      </c>
      <c r="F30" s="7">
        <v>130</v>
      </c>
      <c r="G30" s="7">
        <v>62</v>
      </c>
      <c r="H30" s="7">
        <v>0</v>
      </c>
      <c r="I30" s="7">
        <v>1</v>
      </c>
      <c r="J30" s="7">
        <v>1</v>
      </c>
      <c r="K30" s="7">
        <v>0</v>
      </c>
      <c r="L30" s="20">
        <f t="shared" si="0"/>
        <v>22.862534475250399</v>
      </c>
    </row>
    <row r="31" spans="1:12" s="7" customFormat="1" x14ac:dyDescent="0.15">
      <c r="A31" s="7">
        <v>7</v>
      </c>
      <c r="B31" s="7">
        <v>2</v>
      </c>
      <c r="C31" s="7">
        <v>58</v>
      </c>
      <c r="D31" s="7">
        <v>158</v>
      </c>
      <c r="E31" s="7">
        <v>66</v>
      </c>
      <c r="F31" s="7">
        <v>128</v>
      </c>
      <c r="G31" s="7">
        <v>72</v>
      </c>
      <c r="H31" s="7">
        <v>1</v>
      </c>
      <c r="I31" s="7">
        <v>0</v>
      </c>
      <c r="J31" s="7">
        <v>0</v>
      </c>
      <c r="K31" s="7">
        <v>1</v>
      </c>
      <c r="L31" s="20">
        <f t="shared" si="0"/>
        <v>26.438070821983651</v>
      </c>
    </row>
    <row r="32" spans="1:12" s="7" customFormat="1" x14ac:dyDescent="0.15">
      <c r="A32" s="7">
        <v>8</v>
      </c>
      <c r="B32" s="7">
        <v>2</v>
      </c>
      <c r="C32" s="7">
        <v>64</v>
      </c>
      <c r="D32" s="7">
        <v>163</v>
      </c>
      <c r="E32" s="7">
        <v>74</v>
      </c>
      <c r="F32" s="7">
        <v>176</v>
      </c>
      <c r="G32" s="7">
        <v>62</v>
      </c>
      <c r="H32" s="7">
        <v>0</v>
      </c>
      <c r="I32" s="7">
        <v>0</v>
      </c>
      <c r="J32" s="7">
        <v>0</v>
      </c>
      <c r="K32" s="7">
        <v>0</v>
      </c>
      <c r="L32" s="20">
        <f t="shared" si="0"/>
        <v>27.852007979223909</v>
      </c>
    </row>
    <row r="33" spans="1:12" s="7" customFormat="1" x14ac:dyDescent="0.15">
      <c r="A33" s="7">
        <v>9</v>
      </c>
      <c r="B33" s="7">
        <v>2</v>
      </c>
      <c r="C33" s="7">
        <v>55</v>
      </c>
      <c r="D33" s="7">
        <v>157</v>
      </c>
      <c r="E33" s="7">
        <v>64</v>
      </c>
      <c r="F33" s="7">
        <v>124</v>
      </c>
      <c r="G33" s="7">
        <v>80</v>
      </c>
      <c r="H33" s="7">
        <v>1</v>
      </c>
      <c r="I33" s="7">
        <v>1</v>
      </c>
      <c r="J33" s="7">
        <v>0</v>
      </c>
      <c r="K33" s="7">
        <v>0</v>
      </c>
      <c r="L33" s="20">
        <f t="shared" si="0"/>
        <v>25.96454217209623</v>
      </c>
    </row>
    <row r="34" spans="1:12" s="7" customFormat="1" x14ac:dyDescent="0.15">
      <c r="A34" s="7">
        <v>13</v>
      </c>
      <c r="B34" s="7">
        <v>2</v>
      </c>
      <c r="C34" s="7">
        <v>58</v>
      </c>
      <c r="D34" s="7">
        <v>147</v>
      </c>
      <c r="E34" s="7">
        <v>63</v>
      </c>
      <c r="F34" s="7">
        <v>176</v>
      </c>
      <c r="G34" s="7">
        <v>96</v>
      </c>
      <c r="H34" s="7">
        <v>0</v>
      </c>
      <c r="I34" s="7">
        <v>1</v>
      </c>
      <c r="J34" s="7">
        <v>0</v>
      </c>
      <c r="K34" s="7">
        <v>1</v>
      </c>
      <c r="L34" s="20">
        <f t="shared" si="0"/>
        <v>29.154518950437321</v>
      </c>
    </row>
    <row r="35" spans="1:12" s="7" customFormat="1" x14ac:dyDescent="0.15">
      <c r="A35" s="7">
        <v>15</v>
      </c>
      <c r="B35" s="7">
        <v>2</v>
      </c>
      <c r="C35" s="7">
        <v>53</v>
      </c>
      <c r="D35" s="7">
        <v>146</v>
      </c>
      <c r="E35" s="7">
        <v>47</v>
      </c>
      <c r="F35" s="7">
        <v>144</v>
      </c>
      <c r="G35" s="7">
        <v>88</v>
      </c>
      <c r="H35" s="7">
        <v>0</v>
      </c>
      <c r="I35" s="7">
        <v>0</v>
      </c>
      <c r="J35" s="7">
        <v>0</v>
      </c>
      <c r="K35" s="7">
        <v>0</v>
      </c>
      <c r="L35" s="20">
        <f t="shared" si="0"/>
        <v>22.049164946519049</v>
      </c>
    </row>
    <row r="36" spans="1:12" s="7" customFormat="1" x14ac:dyDescent="0.15">
      <c r="A36" s="7">
        <v>16</v>
      </c>
      <c r="B36" s="7">
        <v>2</v>
      </c>
      <c r="C36" s="7">
        <v>44</v>
      </c>
      <c r="D36" s="7">
        <v>156</v>
      </c>
      <c r="E36" s="7">
        <v>49</v>
      </c>
      <c r="F36" s="7">
        <v>138</v>
      </c>
      <c r="G36" s="7">
        <v>74</v>
      </c>
      <c r="H36" s="7">
        <v>0</v>
      </c>
      <c r="I36" s="7">
        <v>0</v>
      </c>
      <c r="J36" s="7">
        <v>0</v>
      </c>
      <c r="K36" s="7">
        <v>0</v>
      </c>
      <c r="L36" s="20">
        <f t="shared" si="0"/>
        <v>20.134779750164363</v>
      </c>
    </row>
    <row r="37" spans="1:12" s="7" customFormat="1" x14ac:dyDescent="0.15">
      <c r="A37" s="7">
        <v>17</v>
      </c>
      <c r="B37" s="7">
        <v>2</v>
      </c>
      <c r="C37" s="7">
        <v>49</v>
      </c>
      <c r="D37" s="7">
        <v>145</v>
      </c>
      <c r="E37" s="7">
        <v>59</v>
      </c>
      <c r="F37" s="7">
        <v>162</v>
      </c>
      <c r="G37" s="7">
        <v>74</v>
      </c>
      <c r="H37" s="7">
        <v>1</v>
      </c>
      <c r="I37" s="7">
        <v>1</v>
      </c>
      <c r="J37" s="7">
        <v>1</v>
      </c>
      <c r="K37" s="7">
        <v>0</v>
      </c>
      <c r="L37" s="20">
        <f t="shared" si="0"/>
        <v>28.061831153388823</v>
      </c>
    </row>
    <row r="38" spans="1:12" s="7" customFormat="1" x14ac:dyDescent="0.15">
      <c r="A38" s="7">
        <v>20</v>
      </c>
      <c r="B38" s="7">
        <v>2</v>
      </c>
      <c r="C38" s="7">
        <v>58</v>
      </c>
      <c r="D38" s="7">
        <v>140</v>
      </c>
      <c r="E38" s="7">
        <v>55</v>
      </c>
      <c r="F38" s="7">
        <v>132</v>
      </c>
      <c r="G38" s="7">
        <v>84</v>
      </c>
      <c r="H38" s="7">
        <v>1</v>
      </c>
      <c r="I38" s="7">
        <v>0</v>
      </c>
      <c r="J38" s="7">
        <v>0</v>
      </c>
      <c r="K38" s="7">
        <v>0</v>
      </c>
      <c r="L38" s="20">
        <f t="shared" si="0"/>
        <v>28.061224489795922</v>
      </c>
    </row>
    <row r="39" spans="1:12" s="7" customFormat="1" x14ac:dyDescent="0.15">
      <c r="A39" s="7">
        <v>21</v>
      </c>
      <c r="B39" s="7">
        <v>2</v>
      </c>
      <c r="C39" s="7">
        <v>60</v>
      </c>
      <c r="D39" s="7">
        <v>152</v>
      </c>
      <c r="E39" s="7">
        <v>55</v>
      </c>
      <c r="F39" s="7">
        <v>150</v>
      </c>
      <c r="G39" s="7">
        <v>78</v>
      </c>
      <c r="H39" s="7">
        <v>0</v>
      </c>
      <c r="I39" s="7">
        <v>0</v>
      </c>
      <c r="J39" s="7">
        <v>0</v>
      </c>
      <c r="K39" s="7">
        <v>1</v>
      </c>
      <c r="L39" s="20">
        <f t="shared" si="0"/>
        <v>23.80540166204986</v>
      </c>
    </row>
    <row r="40" spans="1:12" s="7" customFormat="1" x14ac:dyDescent="0.15">
      <c r="A40" s="7">
        <v>22</v>
      </c>
      <c r="B40" s="7">
        <v>2</v>
      </c>
      <c r="C40" s="7">
        <v>49</v>
      </c>
      <c r="D40" s="7">
        <v>165</v>
      </c>
      <c r="E40" s="7">
        <v>56</v>
      </c>
      <c r="F40" s="7">
        <v>162</v>
      </c>
      <c r="G40" s="7">
        <v>78</v>
      </c>
      <c r="H40" s="7">
        <v>1</v>
      </c>
      <c r="I40" s="7">
        <v>0</v>
      </c>
      <c r="J40" s="7">
        <v>1</v>
      </c>
      <c r="K40" s="7">
        <v>0</v>
      </c>
      <c r="L40" s="20">
        <f t="shared" si="0"/>
        <v>20.569329660238754</v>
      </c>
    </row>
    <row r="41" spans="1:12" s="7" customFormat="1" x14ac:dyDescent="0.15">
      <c r="A41" s="7">
        <v>26</v>
      </c>
      <c r="B41" s="7">
        <v>2</v>
      </c>
      <c r="C41" s="7">
        <v>48</v>
      </c>
      <c r="D41" s="7">
        <v>167</v>
      </c>
      <c r="E41" s="7">
        <v>51</v>
      </c>
      <c r="F41" s="7">
        <v>122</v>
      </c>
      <c r="G41" s="7">
        <v>84</v>
      </c>
      <c r="H41" s="7">
        <v>0</v>
      </c>
      <c r="I41" s="7">
        <v>1</v>
      </c>
      <c r="J41" s="7">
        <v>1</v>
      </c>
      <c r="K41" s="7">
        <v>0</v>
      </c>
      <c r="L41" s="20">
        <f t="shared" si="0"/>
        <v>18.286779733945284</v>
      </c>
    </row>
    <row r="42" spans="1:12" s="7" customFormat="1" x14ac:dyDescent="0.15">
      <c r="A42" s="7">
        <v>28</v>
      </c>
      <c r="B42" s="7">
        <v>2</v>
      </c>
      <c r="C42" s="7">
        <v>58</v>
      </c>
      <c r="D42" s="7">
        <v>155</v>
      </c>
      <c r="E42" s="7">
        <v>63</v>
      </c>
      <c r="F42" s="7">
        <v>132</v>
      </c>
      <c r="G42" s="7">
        <v>72</v>
      </c>
      <c r="H42" s="7">
        <v>1</v>
      </c>
      <c r="I42" s="7">
        <v>0</v>
      </c>
      <c r="J42" s="7">
        <v>0</v>
      </c>
      <c r="K42" s="7">
        <v>0</v>
      </c>
      <c r="L42" s="20">
        <f t="shared" si="0"/>
        <v>26.22268470343392</v>
      </c>
    </row>
    <row r="43" spans="1:12" s="7" customFormat="1" x14ac:dyDescent="0.15">
      <c r="A43" s="7">
        <v>31</v>
      </c>
      <c r="B43" s="7">
        <v>2</v>
      </c>
      <c r="C43" s="7">
        <v>58</v>
      </c>
      <c r="D43" s="7">
        <v>154</v>
      </c>
      <c r="E43" s="7">
        <v>56</v>
      </c>
      <c r="F43" s="7">
        <v>164</v>
      </c>
      <c r="G43" s="7">
        <v>78</v>
      </c>
      <c r="H43" s="7">
        <v>0</v>
      </c>
      <c r="I43" s="7">
        <v>0</v>
      </c>
      <c r="J43" s="7">
        <v>0</v>
      </c>
      <c r="K43" s="7">
        <v>0</v>
      </c>
      <c r="L43" s="20">
        <f t="shared" si="0"/>
        <v>23.61275088547816</v>
      </c>
    </row>
    <row r="44" spans="1:12" s="7" customFormat="1" x14ac:dyDescent="0.15">
      <c r="A44" s="7">
        <v>32</v>
      </c>
      <c r="B44" s="7">
        <v>2</v>
      </c>
      <c r="C44" s="7">
        <v>53</v>
      </c>
      <c r="D44" s="7">
        <v>163</v>
      </c>
      <c r="E44" s="7">
        <v>60</v>
      </c>
      <c r="F44" s="7">
        <v>140</v>
      </c>
      <c r="G44" s="7">
        <v>86</v>
      </c>
      <c r="H44" s="7">
        <v>1</v>
      </c>
      <c r="I44" s="7">
        <v>1</v>
      </c>
      <c r="J44" s="7">
        <v>1</v>
      </c>
      <c r="K44" s="7">
        <v>0</v>
      </c>
      <c r="L44" s="20">
        <f t="shared" si="0"/>
        <v>22.582709172343712</v>
      </c>
    </row>
    <row r="45" spans="1:12" s="7" customFormat="1" x14ac:dyDescent="0.15">
      <c r="A45" s="7">
        <v>33</v>
      </c>
      <c r="B45" s="7">
        <v>2</v>
      </c>
      <c r="C45" s="7">
        <v>49</v>
      </c>
      <c r="D45" s="7">
        <v>161</v>
      </c>
      <c r="E45" s="7">
        <v>70</v>
      </c>
      <c r="F45" s="7">
        <v>146</v>
      </c>
      <c r="G45" s="7">
        <v>66</v>
      </c>
      <c r="H45" s="7">
        <v>0</v>
      </c>
      <c r="I45" s="7">
        <v>0</v>
      </c>
      <c r="J45" s="7">
        <v>0</v>
      </c>
      <c r="K45" s="7">
        <v>0</v>
      </c>
      <c r="L45" s="20">
        <f t="shared" si="0"/>
        <v>27.005130974885226</v>
      </c>
    </row>
    <row r="46" spans="1:12" s="7" customFormat="1" x14ac:dyDescent="0.15">
      <c r="A46" s="7">
        <v>34</v>
      </c>
      <c r="B46" s="7">
        <v>2</v>
      </c>
      <c r="C46" s="7">
        <v>48</v>
      </c>
      <c r="D46" s="7">
        <v>165</v>
      </c>
      <c r="E46" s="7">
        <v>70</v>
      </c>
      <c r="F46" s="7">
        <v>178</v>
      </c>
      <c r="G46" s="7">
        <v>98</v>
      </c>
      <c r="H46" s="7">
        <v>0</v>
      </c>
      <c r="I46" s="7">
        <v>0</v>
      </c>
      <c r="J46" s="7">
        <v>0</v>
      </c>
      <c r="K46" s="7">
        <v>0</v>
      </c>
      <c r="L46" s="20">
        <f t="shared" si="0"/>
        <v>25.711662075298442</v>
      </c>
    </row>
    <row r="47" spans="1:12" s="7" customFormat="1" x14ac:dyDescent="0.15">
      <c r="A47" s="7">
        <v>35</v>
      </c>
      <c r="B47" s="7">
        <v>2</v>
      </c>
      <c r="C47" s="7">
        <v>53</v>
      </c>
      <c r="D47" s="7">
        <v>150</v>
      </c>
      <c r="E47" s="7">
        <v>57</v>
      </c>
      <c r="F47" s="7">
        <v>118</v>
      </c>
      <c r="G47" s="7">
        <v>66</v>
      </c>
      <c r="H47" s="7">
        <v>1</v>
      </c>
      <c r="I47" s="7">
        <v>0</v>
      </c>
      <c r="J47" s="7">
        <v>1</v>
      </c>
      <c r="K47" s="7">
        <v>0</v>
      </c>
      <c r="L47" s="20">
        <f t="shared" si="0"/>
        <v>25.333333333333332</v>
      </c>
    </row>
    <row r="48" spans="1:12" s="7" customFormat="1" x14ac:dyDescent="0.15">
      <c r="A48" s="7">
        <v>39</v>
      </c>
      <c r="B48" s="7">
        <v>2</v>
      </c>
      <c r="C48" s="7">
        <v>55</v>
      </c>
      <c r="D48" s="7">
        <v>168</v>
      </c>
      <c r="E48" s="7">
        <v>68</v>
      </c>
      <c r="F48" s="7">
        <v>142</v>
      </c>
      <c r="G48" s="7">
        <v>74</v>
      </c>
      <c r="H48" s="7">
        <v>0</v>
      </c>
      <c r="I48" s="7">
        <v>0</v>
      </c>
      <c r="J48" s="7">
        <v>0</v>
      </c>
      <c r="K48" s="7">
        <v>0</v>
      </c>
      <c r="L48" s="20">
        <f t="shared" si="0"/>
        <v>24.092970521541954</v>
      </c>
    </row>
    <row r="49" spans="1:12" s="7" customFormat="1" x14ac:dyDescent="0.15">
      <c r="A49" s="7">
        <v>41</v>
      </c>
      <c r="B49" s="7">
        <v>2</v>
      </c>
      <c r="C49" s="7">
        <v>49</v>
      </c>
      <c r="D49" s="7">
        <v>155</v>
      </c>
      <c r="E49" s="7">
        <v>60</v>
      </c>
      <c r="F49" s="7">
        <v>152</v>
      </c>
      <c r="G49" s="7">
        <v>74</v>
      </c>
      <c r="H49" s="7">
        <v>0</v>
      </c>
      <c r="I49" s="7">
        <v>0</v>
      </c>
      <c r="J49" s="7">
        <v>1</v>
      </c>
      <c r="K49" s="7">
        <v>0</v>
      </c>
      <c r="L49" s="20">
        <f t="shared" si="0"/>
        <v>24.973985431841829</v>
      </c>
    </row>
    <row r="50" spans="1:12" s="7" customFormat="1" x14ac:dyDescent="0.15">
      <c r="A50" s="7">
        <v>42</v>
      </c>
      <c r="B50" s="7">
        <v>2</v>
      </c>
      <c r="C50" s="7">
        <v>53</v>
      </c>
      <c r="D50" s="7">
        <v>159</v>
      </c>
      <c r="E50" s="7">
        <v>49</v>
      </c>
      <c r="F50" s="7">
        <v>126</v>
      </c>
      <c r="G50" s="7">
        <v>64</v>
      </c>
      <c r="H50" s="7">
        <v>0</v>
      </c>
      <c r="I50" s="7">
        <v>0</v>
      </c>
      <c r="J50" s="7">
        <v>0</v>
      </c>
      <c r="K50" s="7">
        <v>1</v>
      </c>
      <c r="L50" s="20">
        <f t="shared" si="0"/>
        <v>19.382144693643447</v>
      </c>
    </row>
    <row r="51" spans="1:12" s="7" customFormat="1" x14ac:dyDescent="0.15">
      <c r="A51" s="7">
        <v>44</v>
      </c>
      <c r="B51" s="7">
        <v>2</v>
      </c>
      <c r="C51" s="7">
        <v>64</v>
      </c>
      <c r="D51" s="7">
        <v>163</v>
      </c>
      <c r="E51" s="7">
        <v>50</v>
      </c>
      <c r="F51" s="7">
        <v>118</v>
      </c>
      <c r="G51" s="7">
        <v>74</v>
      </c>
      <c r="H51" s="7">
        <v>1</v>
      </c>
      <c r="I51" s="7">
        <v>0</v>
      </c>
      <c r="J51" s="7">
        <v>1</v>
      </c>
      <c r="K51" s="7">
        <v>0</v>
      </c>
      <c r="L51" s="20">
        <f t="shared" si="0"/>
        <v>18.818924310286427</v>
      </c>
    </row>
    <row r="52" spans="1:12" s="7" customFormat="1" x14ac:dyDescent="0.15">
      <c r="A52" s="7">
        <v>45</v>
      </c>
      <c r="B52" s="7">
        <v>2</v>
      </c>
      <c r="C52" s="7">
        <v>61</v>
      </c>
      <c r="D52" s="7">
        <v>166</v>
      </c>
      <c r="E52" s="7">
        <v>58</v>
      </c>
      <c r="F52" s="7">
        <v>134</v>
      </c>
      <c r="G52" s="7">
        <v>68</v>
      </c>
      <c r="H52" s="7">
        <v>1</v>
      </c>
      <c r="I52" s="7">
        <v>0</v>
      </c>
      <c r="J52" s="7">
        <v>1</v>
      </c>
      <c r="K52" s="7">
        <v>1</v>
      </c>
      <c r="L52" s="20">
        <f t="shared" si="0"/>
        <v>21.048047612135289</v>
      </c>
    </row>
    <row r="53" spans="1:12" s="7" customFormat="1" x14ac:dyDescent="0.15">
      <c r="A53" s="7">
        <v>46</v>
      </c>
      <c r="B53" s="7">
        <v>2</v>
      </c>
      <c r="C53" s="7">
        <v>54</v>
      </c>
      <c r="D53" s="7">
        <v>161</v>
      </c>
      <c r="E53" s="7">
        <v>69</v>
      </c>
      <c r="F53" s="7">
        <v>144</v>
      </c>
      <c r="G53" s="7">
        <v>68</v>
      </c>
      <c r="H53" s="7">
        <v>0</v>
      </c>
      <c r="I53" s="7">
        <v>0</v>
      </c>
      <c r="J53" s="7">
        <v>0</v>
      </c>
      <c r="K53" s="7">
        <v>0</v>
      </c>
      <c r="L53" s="20">
        <f t="shared" si="0"/>
        <v>26.619343389529721</v>
      </c>
    </row>
    <row r="54" spans="1:12" s="7" customFormat="1" x14ac:dyDescent="0.15">
      <c r="A54" s="7">
        <v>47</v>
      </c>
      <c r="B54" s="7">
        <v>2</v>
      </c>
      <c r="C54" s="7">
        <v>55</v>
      </c>
      <c r="D54" s="7">
        <v>159</v>
      </c>
      <c r="E54" s="7">
        <v>60</v>
      </c>
      <c r="F54" s="7">
        <v>128</v>
      </c>
      <c r="G54" s="7">
        <v>64</v>
      </c>
      <c r="H54" s="7">
        <v>0</v>
      </c>
      <c r="I54" s="7">
        <v>0</v>
      </c>
      <c r="J54" s="7">
        <v>0</v>
      </c>
      <c r="K54" s="7">
        <v>0</v>
      </c>
      <c r="L54" s="20">
        <f t="shared" si="0"/>
        <v>23.733238400379729</v>
      </c>
    </row>
    <row r="55" spans="1:12" x14ac:dyDescent="0.15">
      <c r="L55" s="1"/>
    </row>
    <row r="56" spans="1:12" s="5" customFormat="1" x14ac:dyDescent="0.15">
      <c r="A56" s="5" t="s">
        <v>59</v>
      </c>
    </row>
    <row r="57" spans="1:12" x14ac:dyDescent="0.15">
      <c r="A57" s="24" t="s">
        <v>113</v>
      </c>
    </row>
    <row r="58" spans="1:12" x14ac:dyDescent="0.15">
      <c r="A58" t="s">
        <v>11</v>
      </c>
    </row>
    <row r="59" spans="1:12" x14ac:dyDescent="0.15">
      <c r="B59" s="4" t="s">
        <v>104</v>
      </c>
      <c r="F59" t="s">
        <v>14</v>
      </c>
    </row>
    <row r="60" spans="1:12" x14ac:dyDescent="0.15">
      <c r="C60" s="2">
        <f>CORREL(F7:F54,L7:L54)</f>
        <v>0.14601908910593578</v>
      </c>
      <c r="G60" s="2">
        <f>SLOPE(F7:F54,L7:L54)</f>
        <v>0.87984500989914405</v>
      </c>
      <c r="I60" s="3" t="s">
        <v>2</v>
      </c>
    </row>
    <row r="61" spans="1:12" x14ac:dyDescent="0.15">
      <c r="B61" t="s">
        <v>105</v>
      </c>
      <c r="F61" t="s">
        <v>15</v>
      </c>
    </row>
    <row r="62" spans="1:12" x14ac:dyDescent="0.15">
      <c r="C62">
        <f>COUNT(F7:F54)</f>
        <v>48</v>
      </c>
      <c r="G62" s="1">
        <f>INTERCEPT(F7:F54,L7:L54)</f>
        <v>120.3939993839343</v>
      </c>
      <c r="I62" s="3" t="s">
        <v>3</v>
      </c>
    </row>
    <row r="63" spans="1:12" ht="15.75" x14ac:dyDescent="0.15">
      <c r="B63" t="s">
        <v>106</v>
      </c>
      <c r="F63" t="s">
        <v>16</v>
      </c>
    </row>
    <row r="64" spans="1:12" x14ac:dyDescent="0.15">
      <c r="C64" s="2">
        <f>FISHER(C60)</f>
        <v>0.14707035667038712</v>
      </c>
      <c r="G64" s="2">
        <f>RSQ(F7:F54,L7:L54)</f>
        <v>2.1321574383327213E-2</v>
      </c>
      <c r="I64" s="3" t="s">
        <v>4</v>
      </c>
    </row>
    <row r="65" spans="1:3" x14ac:dyDescent="0.15">
      <c r="B65" s="14" t="s">
        <v>111</v>
      </c>
    </row>
    <row r="66" spans="1:3" x14ac:dyDescent="0.15">
      <c r="C66" s="2">
        <f>1/(C62-3)^0.5</f>
        <v>0.14907119849998599</v>
      </c>
    </row>
    <row r="67" spans="1:3" x14ac:dyDescent="0.15">
      <c r="B67" t="s">
        <v>107</v>
      </c>
    </row>
    <row r="68" spans="1:3" x14ac:dyDescent="0.15">
      <c r="C68" s="2">
        <f>C64-1.96*C66</f>
        <v>-0.14510919238958539</v>
      </c>
    </row>
    <row r="69" spans="1:3" x14ac:dyDescent="0.15">
      <c r="B69" t="s">
        <v>108</v>
      </c>
    </row>
    <row r="70" spans="1:3" x14ac:dyDescent="0.15">
      <c r="C70" s="2">
        <f>C64+1.96*C66</f>
        <v>0.4392499057303596</v>
      </c>
    </row>
    <row r="71" spans="1:3" x14ac:dyDescent="0.15">
      <c r="B71" t="s">
        <v>0</v>
      </c>
    </row>
    <row r="72" spans="1:3" x14ac:dyDescent="0.15">
      <c r="C72" s="2">
        <f>FISHERINV(C68)</f>
        <v>-0.14409919260082518</v>
      </c>
    </row>
    <row r="73" spans="1:3" x14ac:dyDescent="0.15">
      <c r="B73" t="s">
        <v>1</v>
      </c>
    </row>
    <row r="74" spans="1:3" x14ac:dyDescent="0.15">
      <c r="C74" s="2">
        <f>FISHERINV(C70)</f>
        <v>0.41302249748502173</v>
      </c>
    </row>
    <row r="75" spans="1:3" x14ac:dyDescent="0.15">
      <c r="B75" t="s">
        <v>109</v>
      </c>
    </row>
    <row r="76" spans="1:3" x14ac:dyDescent="0.15">
      <c r="C76" s="2">
        <f>C60*(C62-2)^0.5/(1-C60^2)^0.5</f>
        <v>1.0010794432610204</v>
      </c>
    </row>
    <row r="77" spans="1:3" x14ac:dyDescent="0.15">
      <c r="B77" t="s">
        <v>110</v>
      </c>
    </row>
    <row r="78" spans="1:3" x14ac:dyDescent="0.15">
      <c r="C78" s="2">
        <f>_xlfn.T.DIST.2T(C76,C62-2)</f>
        <v>0.32202556846722646</v>
      </c>
    </row>
    <row r="79" spans="1:3" x14ac:dyDescent="0.15">
      <c r="A79" s="6" t="s">
        <v>114</v>
      </c>
      <c r="B79" s="24"/>
      <c r="C79" s="2"/>
    </row>
    <row r="80" spans="1:3" x14ac:dyDescent="0.15">
      <c r="A80" t="s">
        <v>12</v>
      </c>
    </row>
    <row r="81" spans="2:9" x14ac:dyDescent="0.15">
      <c r="B81" s="4" t="s">
        <v>104</v>
      </c>
      <c r="F81" t="s">
        <v>14</v>
      </c>
    </row>
    <row r="82" spans="2:9" x14ac:dyDescent="0.15">
      <c r="C82" s="2">
        <f>CORREL(F7:F29,L7:L29)</f>
        <v>-0.13141957393721754</v>
      </c>
      <c r="G82" s="2">
        <f>SLOPE(F7:F29,L7:L29)</f>
        <v>-0.81472563990215785</v>
      </c>
      <c r="I82" s="3" t="s">
        <v>5</v>
      </c>
    </row>
    <row r="83" spans="2:9" x14ac:dyDescent="0.15">
      <c r="B83" t="s">
        <v>105</v>
      </c>
      <c r="F83" t="s">
        <v>15</v>
      </c>
    </row>
    <row r="84" spans="2:9" x14ac:dyDescent="0.15">
      <c r="C84">
        <f>COUNT(F7:F29)</f>
        <v>23</v>
      </c>
      <c r="G84" s="1">
        <f>INTERCEPT(F7:F29,L7:L29)</f>
        <v>159.20778396001657</v>
      </c>
      <c r="I84" s="3" t="s">
        <v>6</v>
      </c>
    </row>
    <row r="85" spans="2:9" ht="15.75" x14ac:dyDescent="0.15">
      <c r="B85" t="s">
        <v>106</v>
      </c>
      <c r="F85" t="s">
        <v>16</v>
      </c>
    </row>
    <row r="86" spans="2:9" x14ac:dyDescent="0.15">
      <c r="C86" s="2">
        <f>FISHER(C82)</f>
        <v>-0.13218409929410707</v>
      </c>
      <c r="G86" s="2">
        <f>RSQ(F7:F29,L7:L29)</f>
        <v>1.7271104413839781E-2</v>
      </c>
      <c r="I86" s="3" t="s">
        <v>7</v>
      </c>
    </row>
    <row r="87" spans="2:9" x14ac:dyDescent="0.15">
      <c r="B87" s="14" t="s">
        <v>111</v>
      </c>
      <c r="H87" s="2"/>
      <c r="I87" s="2"/>
    </row>
    <row r="88" spans="2:9" x14ac:dyDescent="0.15">
      <c r="C88" s="2">
        <f>1/(C84-3)^0.5</f>
        <v>0.22360679774997896</v>
      </c>
      <c r="H88" s="2"/>
      <c r="I88" s="2"/>
    </row>
    <row r="89" spans="2:9" x14ac:dyDescent="0.15">
      <c r="B89" t="s">
        <v>107</v>
      </c>
      <c r="H89" s="2"/>
      <c r="I89" s="2"/>
    </row>
    <row r="90" spans="2:9" x14ac:dyDescent="0.15">
      <c r="C90" s="2">
        <f>C86-1.96*C88</f>
        <v>-0.57045342288406586</v>
      </c>
      <c r="H90" s="2"/>
      <c r="I90" s="2"/>
    </row>
    <row r="91" spans="2:9" x14ac:dyDescent="0.15">
      <c r="B91" t="s">
        <v>108</v>
      </c>
      <c r="H91" s="2"/>
      <c r="I91" s="2"/>
    </row>
    <row r="92" spans="2:9" x14ac:dyDescent="0.15">
      <c r="C92" s="2">
        <f>C86+1.96*C88</f>
        <v>0.30608522429585167</v>
      </c>
      <c r="H92" s="2"/>
      <c r="I92" s="2"/>
    </row>
    <row r="93" spans="2:9" x14ac:dyDescent="0.15">
      <c r="B93" t="s">
        <v>0</v>
      </c>
      <c r="H93" s="2"/>
      <c r="I93" s="2"/>
    </row>
    <row r="94" spans="2:9" x14ac:dyDescent="0.15">
      <c r="C94" s="2">
        <f>FISHERINV(C90)</f>
        <v>-0.51569219613881545</v>
      </c>
      <c r="H94" s="2"/>
      <c r="I94" s="2"/>
    </row>
    <row r="95" spans="2:9" x14ac:dyDescent="0.15">
      <c r="B95" t="s">
        <v>1</v>
      </c>
      <c r="H95" s="2"/>
      <c r="I95" s="2"/>
    </row>
    <row r="96" spans="2:9" x14ac:dyDescent="0.15">
      <c r="C96" s="2">
        <f>FISHERINV(C92)</f>
        <v>0.29687150325064116</v>
      </c>
      <c r="H96" s="2"/>
      <c r="I96" s="2"/>
    </row>
    <row r="97" spans="1:9" x14ac:dyDescent="0.15">
      <c r="B97" t="s">
        <v>109</v>
      </c>
      <c r="H97" s="2"/>
      <c r="I97" s="2"/>
    </row>
    <row r="98" spans="1:9" x14ac:dyDescent="0.15">
      <c r="C98" s="2">
        <f>C82*(C84-2)^0.5/(1-C82^2)^0.5</f>
        <v>-0.60750917210480038</v>
      </c>
      <c r="H98" s="2"/>
      <c r="I98" s="2"/>
    </row>
    <row r="99" spans="1:9" x14ac:dyDescent="0.15">
      <c r="B99" t="s">
        <v>110</v>
      </c>
      <c r="H99" s="2"/>
      <c r="I99" s="2"/>
    </row>
    <row r="100" spans="1:9" x14ac:dyDescent="0.15">
      <c r="C100" s="2">
        <f>_xlfn.T.DIST.2T(C98*(-1),C84-2)</f>
        <v>0.55002660226598388</v>
      </c>
      <c r="H100" s="2"/>
      <c r="I100" s="2"/>
    </row>
    <row r="101" spans="1:9" x14ac:dyDescent="0.15">
      <c r="A101" t="s">
        <v>13</v>
      </c>
      <c r="H101" s="2"/>
      <c r="I101" s="2"/>
    </row>
    <row r="102" spans="1:9" x14ac:dyDescent="0.15">
      <c r="B102" s="4" t="s">
        <v>104</v>
      </c>
      <c r="F102" t="s">
        <v>14</v>
      </c>
    </row>
    <row r="103" spans="1:9" x14ac:dyDescent="0.15">
      <c r="C103" s="2">
        <f>CORREL(F30:F54,L30:L54)</f>
        <v>0.43744349213341993</v>
      </c>
      <c r="G103" s="2">
        <f>SLOPE(F30:F54,L30:L54)</f>
        <v>2.560830336515791</v>
      </c>
      <c r="H103" s="2"/>
      <c r="I103" s="3" t="s">
        <v>8</v>
      </c>
    </row>
    <row r="104" spans="1:9" x14ac:dyDescent="0.15">
      <c r="B104" t="s">
        <v>105</v>
      </c>
      <c r="F104" t="s">
        <v>15</v>
      </c>
    </row>
    <row r="105" spans="1:9" x14ac:dyDescent="0.15">
      <c r="C105">
        <f>COUNT(F30:F54)</f>
        <v>25</v>
      </c>
      <c r="G105" s="1">
        <f>INTERCEPT(F30:F54,L30:L54)</f>
        <v>80.936576774487847</v>
      </c>
      <c r="I105" s="3" t="s">
        <v>9</v>
      </c>
    </row>
    <row r="106" spans="1:9" ht="15.75" x14ac:dyDescent="0.15">
      <c r="B106" t="s">
        <v>106</v>
      </c>
      <c r="F106" t="s">
        <v>16</v>
      </c>
    </row>
    <row r="107" spans="1:9" x14ac:dyDescent="0.15">
      <c r="C107" s="2">
        <f>FISHER(C103)</f>
        <v>0.46906493730809196</v>
      </c>
      <c r="G107" s="2">
        <f>RSQ(F30:F54,L30:L54)</f>
        <v>0.19135680880988143</v>
      </c>
      <c r="H107" s="2"/>
      <c r="I107" s="3" t="s">
        <v>10</v>
      </c>
    </row>
    <row r="108" spans="1:9" x14ac:dyDescent="0.15">
      <c r="B108" s="14" t="s">
        <v>111</v>
      </c>
    </row>
    <row r="109" spans="1:9" x14ac:dyDescent="0.15">
      <c r="C109" s="2">
        <f>1/(C105-3)^0.5</f>
        <v>0.21320071635561041</v>
      </c>
    </row>
    <row r="110" spans="1:9" x14ac:dyDescent="0.15">
      <c r="B110" t="s">
        <v>107</v>
      </c>
    </row>
    <row r="111" spans="1:9" x14ac:dyDescent="0.15">
      <c r="C111" s="2">
        <f>C107-1.96*C109</f>
        <v>5.1191533251095545E-2</v>
      </c>
    </row>
    <row r="112" spans="1:9" x14ac:dyDescent="0.15">
      <c r="B112" t="s">
        <v>108</v>
      </c>
    </row>
    <row r="113" spans="2:7" x14ac:dyDescent="0.15">
      <c r="C113" s="2">
        <f>C107+1.96*C109</f>
        <v>0.88693834136508842</v>
      </c>
    </row>
    <row r="114" spans="2:7" x14ac:dyDescent="0.15">
      <c r="B114" t="s">
        <v>0</v>
      </c>
    </row>
    <row r="115" spans="2:7" x14ac:dyDescent="0.15">
      <c r="C115" s="2">
        <f>FISHERINV(C111)</f>
        <v>5.1146863023886636E-2</v>
      </c>
    </row>
    <row r="116" spans="2:7" x14ac:dyDescent="0.15">
      <c r="B116" t="s">
        <v>1</v>
      </c>
    </row>
    <row r="117" spans="2:7" x14ac:dyDescent="0.15">
      <c r="C117" s="2">
        <f>FISHERINV(C113)</f>
        <v>0.70987822446772897</v>
      </c>
    </row>
    <row r="118" spans="2:7" x14ac:dyDescent="0.15">
      <c r="B118" t="s">
        <v>109</v>
      </c>
    </row>
    <row r="119" spans="2:7" x14ac:dyDescent="0.15">
      <c r="C119" s="2">
        <f>C103*(C105-2)^0.5/(1-C103^2)^0.5</f>
        <v>2.3329606350924466</v>
      </c>
      <c r="G119" s="2"/>
    </row>
    <row r="120" spans="2:7" x14ac:dyDescent="0.15">
      <c r="B120" t="s">
        <v>110</v>
      </c>
    </row>
    <row r="121" spans="2:7" x14ac:dyDescent="0.15">
      <c r="C121" s="2">
        <f>_xlfn.T.DIST.2T(C119,C105-2)</f>
        <v>2.8758718443779033E-2</v>
      </c>
      <c r="G121" s="2"/>
    </row>
    <row r="123" spans="2:7" x14ac:dyDescent="0.15">
      <c r="G123" s="2"/>
    </row>
    <row r="125" spans="2:7" x14ac:dyDescent="0.15">
      <c r="F125" s="2"/>
    </row>
  </sheetData>
  <dataConsolidate/>
  <mergeCells count="1">
    <mergeCell ref="H5:K5"/>
  </mergeCells>
  <phoneticPr fontId="1"/>
  <printOptions headings="1"/>
  <pageMargins left="0.78740157480314965" right="0.86614173228346458" top="0.74803149606299213" bottom="0.74803149606299213" header="0.31496062992125984" footer="0.31496062992125984"/>
  <pageSetup paperSize="9" scale="77" fitToHeight="0" orientation="portrait" horizontalDpi="1200" verticalDpi="1200" r:id="rId1"/>
  <headerFooter alignWithMargins="0">
    <oddHeader>&amp;L&amp;F&amp;C&amp;A</oddHeader>
    <oddFooter>&amp;P ページ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0"/>
  <sheetViews>
    <sheetView zoomScaleNormal="100" workbookViewId="0"/>
  </sheetViews>
  <sheetFormatPr defaultRowHeight="13.5" x14ac:dyDescent="0.15"/>
  <cols>
    <col min="1" max="1" width="11.125" style="7" customWidth="1"/>
    <col min="2" max="4" width="9" style="7"/>
    <col min="5" max="5" width="16.5" style="7" bestFit="1" customWidth="1"/>
    <col min="6" max="16384" width="9" style="7"/>
  </cols>
  <sheetData>
    <row r="1" spans="1:6" s="10" customFormat="1" x14ac:dyDescent="0.15">
      <c r="A1" s="10" t="s">
        <v>92</v>
      </c>
    </row>
    <row r="2" spans="1:6" x14ac:dyDescent="0.15">
      <c r="A2" s="12" t="s">
        <v>115</v>
      </c>
    </row>
    <row r="3" spans="1:6" x14ac:dyDescent="0.15">
      <c r="A3" s="7" t="s">
        <v>11</v>
      </c>
    </row>
    <row r="4" spans="1:6" ht="14.25" thickBot="1" x14ac:dyDescent="0.2"/>
    <row r="5" spans="1:6" x14ac:dyDescent="0.15">
      <c r="A5" s="17" t="s">
        <v>17</v>
      </c>
      <c r="B5" s="17"/>
    </row>
    <row r="6" spans="1:6" x14ac:dyDescent="0.15">
      <c r="A6" s="7" t="s">
        <v>18</v>
      </c>
      <c r="B6" s="7">
        <v>0.14601908910593572</v>
      </c>
    </row>
    <row r="7" spans="1:6" x14ac:dyDescent="0.15">
      <c r="A7" s="7" t="s">
        <v>19</v>
      </c>
      <c r="B7" s="7">
        <v>2.1321574383327196E-2</v>
      </c>
    </row>
    <row r="8" spans="1:6" x14ac:dyDescent="0.15">
      <c r="A8" s="7" t="s">
        <v>20</v>
      </c>
      <c r="B8" s="7">
        <v>4.5956435138658577E-5</v>
      </c>
    </row>
    <row r="9" spans="1:6" x14ac:dyDescent="0.15">
      <c r="A9" s="7" t="s">
        <v>21</v>
      </c>
      <c r="B9" s="7">
        <v>19.205746725192224</v>
      </c>
    </row>
    <row r="10" spans="1:6" ht="14.25" thickBot="1" x14ac:dyDescent="0.2">
      <c r="A10" s="18" t="s">
        <v>22</v>
      </c>
      <c r="B10" s="18">
        <v>48</v>
      </c>
    </row>
    <row r="12" spans="1:6" ht="14.25" thickBot="1" x14ac:dyDescent="0.2">
      <c r="A12" s="7" t="s">
        <v>23</v>
      </c>
    </row>
    <row r="13" spans="1:6" x14ac:dyDescent="0.15">
      <c r="A13" s="19"/>
      <c r="B13" s="19" t="s">
        <v>28</v>
      </c>
      <c r="C13" s="19" t="s">
        <v>29</v>
      </c>
      <c r="D13" s="19" t="s">
        <v>30</v>
      </c>
      <c r="E13" s="19" t="s">
        <v>31</v>
      </c>
      <c r="F13" s="19" t="s">
        <v>32</v>
      </c>
    </row>
    <row r="14" spans="1:6" x14ac:dyDescent="0.15">
      <c r="A14" s="7" t="s">
        <v>24</v>
      </c>
      <c r="B14" s="7">
        <v>1</v>
      </c>
      <c r="C14" s="7">
        <v>369.65746547733943</v>
      </c>
      <c r="D14" s="7">
        <v>369.65746547733943</v>
      </c>
      <c r="E14" s="7">
        <v>1.0021600517197937</v>
      </c>
      <c r="F14" s="7">
        <v>0.32202556851036512</v>
      </c>
    </row>
    <row r="15" spans="1:6" x14ac:dyDescent="0.15">
      <c r="A15" s="7" t="s">
        <v>25</v>
      </c>
      <c r="B15" s="7">
        <v>46</v>
      </c>
      <c r="C15" s="7">
        <v>16967.592534522661</v>
      </c>
      <c r="D15" s="7">
        <v>368.86070727223176</v>
      </c>
    </row>
    <row r="16" spans="1:6" ht="14.25" thickBot="1" x14ac:dyDescent="0.2">
      <c r="A16" s="18" t="s">
        <v>26</v>
      </c>
      <c r="B16" s="18">
        <v>47</v>
      </c>
      <c r="C16" s="18">
        <v>17337.25</v>
      </c>
      <c r="D16" s="18"/>
      <c r="E16" s="18"/>
      <c r="F16" s="18"/>
    </row>
    <row r="17" spans="1:9" ht="14.25" thickBot="1" x14ac:dyDescent="0.2"/>
    <row r="18" spans="1:9" x14ac:dyDescent="0.15">
      <c r="A18" s="19"/>
      <c r="B18" s="19" t="s">
        <v>33</v>
      </c>
      <c r="C18" s="19" t="s">
        <v>21</v>
      </c>
      <c r="D18" s="19" t="s">
        <v>34</v>
      </c>
      <c r="E18" s="19" t="s">
        <v>35</v>
      </c>
      <c r="F18" s="19" t="s">
        <v>36</v>
      </c>
      <c r="G18" s="19" t="s">
        <v>37</v>
      </c>
      <c r="H18" s="19" t="s">
        <v>38</v>
      </c>
      <c r="I18" s="19" t="s">
        <v>39</v>
      </c>
    </row>
    <row r="19" spans="1:9" x14ac:dyDescent="0.15">
      <c r="A19" s="7" t="s">
        <v>27</v>
      </c>
      <c r="B19" s="7">
        <v>120.39399938393399</v>
      </c>
      <c r="C19" s="7">
        <v>21.140912337843787</v>
      </c>
      <c r="D19" s="7">
        <v>5.6948346154588547</v>
      </c>
      <c r="E19" s="7">
        <v>8.2818084806883524E-7</v>
      </c>
      <c r="F19" s="7">
        <v>77.839590677264027</v>
      </c>
      <c r="G19" s="7">
        <v>162.94840809060395</v>
      </c>
      <c r="H19" s="7">
        <v>77.839590677264027</v>
      </c>
      <c r="I19" s="7">
        <v>162.94840809060395</v>
      </c>
    </row>
    <row r="20" spans="1:9" ht="14.25" thickBot="1" x14ac:dyDescent="0.2">
      <c r="A20" s="18" t="s">
        <v>40</v>
      </c>
      <c r="B20" s="18">
        <v>0.87984500989915737</v>
      </c>
      <c r="C20" s="18">
        <v>0.87889629122047108</v>
      </c>
      <c r="D20" s="18">
        <v>1.0010794432610119</v>
      </c>
      <c r="E20" s="18">
        <v>0.32202556851036923</v>
      </c>
      <c r="F20" s="18">
        <v>-0.88927977476881381</v>
      </c>
      <c r="G20" s="18">
        <v>2.6489697945671287</v>
      </c>
      <c r="H20" s="18">
        <v>-0.88927977476881381</v>
      </c>
      <c r="I20" s="18">
        <v>2.6489697945671287</v>
      </c>
    </row>
    <row r="22" spans="1:9" x14ac:dyDescent="0.15">
      <c r="A22" s="12" t="s">
        <v>116</v>
      </c>
    </row>
    <row r="23" spans="1:9" x14ac:dyDescent="0.15">
      <c r="A23" s="7" t="s">
        <v>12</v>
      </c>
    </row>
    <row r="24" spans="1:9" ht="14.25" thickBot="1" x14ac:dyDescent="0.2"/>
    <row r="25" spans="1:9" x14ac:dyDescent="0.15">
      <c r="A25" s="17" t="s">
        <v>17</v>
      </c>
      <c r="B25" s="17"/>
    </row>
    <row r="26" spans="1:9" x14ac:dyDescent="0.15">
      <c r="A26" s="7" t="s">
        <v>18</v>
      </c>
      <c r="B26" s="7">
        <v>0.13141957393721834</v>
      </c>
    </row>
    <row r="27" spans="1:9" x14ac:dyDescent="0.15">
      <c r="A27" s="7" t="s">
        <v>19</v>
      </c>
      <c r="B27" s="7">
        <v>1.7271104413839999E-2</v>
      </c>
    </row>
    <row r="28" spans="1:9" x14ac:dyDescent="0.15">
      <c r="A28" s="7" t="s">
        <v>20</v>
      </c>
      <c r="B28" s="7">
        <v>-2.9525509661691429E-2</v>
      </c>
    </row>
    <row r="29" spans="1:9" x14ac:dyDescent="0.15">
      <c r="A29" s="7" t="s">
        <v>21</v>
      </c>
      <c r="B29" s="7">
        <v>20.785243350639565</v>
      </c>
    </row>
    <row r="30" spans="1:9" ht="14.25" thickBot="1" x14ac:dyDescent="0.2">
      <c r="A30" s="18" t="s">
        <v>22</v>
      </c>
      <c r="B30" s="18">
        <v>23</v>
      </c>
    </row>
    <row r="32" spans="1:9" ht="14.25" thickBot="1" x14ac:dyDescent="0.2">
      <c r="A32" s="7" t="s">
        <v>23</v>
      </c>
    </row>
    <row r="33" spans="1:9" x14ac:dyDescent="0.15">
      <c r="A33" s="19"/>
      <c r="B33" s="19" t="s">
        <v>28</v>
      </c>
      <c r="C33" s="19" t="s">
        <v>29</v>
      </c>
      <c r="D33" s="19" t="s">
        <v>30</v>
      </c>
      <c r="E33" s="19" t="s">
        <v>31</v>
      </c>
      <c r="F33" s="19" t="s">
        <v>32</v>
      </c>
    </row>
    <row r="34" spans="1:9" x14ac:dyDescent="0.15">
      <c r="A34" s="7" t="s">
        <v>24</v>
      </c>
      <c r="B34" s="7">
        <v>1</v>
      </c>
      <c r="C34" s="7">
        <v>159.44683594857088</v>
      </c>
      <c r="D34" s="7">
        <v>159.44683594857088</v>
      </c>
      <c r="E34" s="7">
        <v>0.36906739419146462</v>
      </c>
      <c r="F34" s="7">
        <v>0.55002660229590294</v>
      </c>
    </row>
    <row r="35" spans="1:9" x14ac:dyDescent="0.15">
      <c r="A35" s="7" t="s">
        <v>25</v>
      </c>
      <c r="B35" s="7">
        <v>21</v>
      </c>
      <c r="C35" s="7">
        <v>9072.5531640514291</v>
      </c>
      <c r="D35" s="7">
        <v>432.02634114530616</v>
      </c>
    </row>
    <row r="36" spans="1:9" ht="14.25" thickBot="1" x14ac:dyDescent="0.2">
      <c r="A36" s="18" t="s">
        <v>26</v>
      </c>
      <c r="B36" s="18">
        <v>22</v>
      </c>
      <c r="C36" s="18">
        <v>9232</v>
      </c>
      <c r="D36" s="18"/>
      <c r="E36" s="18"/>
      <c r="F36" s="18"/>
    </row>
    <row r="37" spans="1:9" ht="14.25" thickBot="1" x14ac:dyDescent="0.2"/>
    <row r="38" spans="1:9" x14ac:dyDescent="0.15">
      <c r="A38" s="19"/>
      <c r="B38" s="19" t="s">
        <v>33</v>
      </c>
      <c r="C38" s="19" t="s">
        <v>21</v>
      </c>
      <c r="D38" s="19" t="s">
        <v>34</v>
      </c>
      <c r="E38" s="19" t="s">
        <v>35</v>
      </c>
      <c r="F38" s="19" t="s">
        <v>36</v>
      </c>
      <c r="G38" s="19" t="s">
        <v>37</v>
      </c>
      <c r="H38" s="19" t="s">
        <v>38</v>
      </c>
      <c r="I38" s="19" t="s">
        <v>39</v>
      </c>
    </row>
    <row r="39" spans="1:9" x14ac:dyDescent="0.15">
      <c r="A39" s="7" t="s">
        <v>27</v>
      </c>
      <c r="B39" s="7">
        <v>159.20778396001961</v>
      </c>
      <c r="C39" s="7">
        <v>31.912940478644675</v>
      </c>
      <c r="D39" s="7">
        <v>4.9888158713095523</v>
      </c>
      <c r="E39" s="7">
        <v>6.1541878242246423E-5</v>
      </c>
      <c r="F39" s="7">
        <v>92.841179608186522</v>
      </c>
      <c r="G39" s="7">
        <v>225.57438831185272</v>
      </c>
      <c r="H39" s="7">
        <v>92.841179608186522</v>
      </c>
      <c r="I39" s="7">
        <v>225.57438831185272</v>
      </c>
    </row>
    <row r="40" spans="1:9" ht="14.25" thickBot="1" x14ac:dyDescent="0.2">
      <c r="A40" s="18" t="s">
        <v>40</v>
      </c>
      <c r="B40" s="18">
        <v>-0.81472563990228741</v>
      </c>
      <c r="C40" s="18">
        <v>1.3410919164881758</v>
      </c>
      <c r="D40" s="18">
        <v>-0.60750917210488664</v>
      </c>
      <c r="E40" s="18">
        <v>0.55002660229584843</v>
      </c>
      <c r="F40" s="18">
        <v>-3.6036794400251986</v>
      </c>
      <c r="G40" s="18">
        <v>1.974228160220624</v>
      </c>
      <c r="H40" s="18">
        <v>-3.6036794400251986</v>
      </c>
      <c r="I40" s="18">
        <v>1.974228160220624</v>
      </c>
    </row>
    <row r="42" spans="1:9" x14ac:dyDescent="0.15">
      <c r="A42" s="12" t="s">
        <v>117</v>
      </c>
    </row>
    <row r="43" spans="1:9" x14ac:dyDescent="0.15">
      <c r="A43" s="7" t="s">
        <v>13</v>
      </c>
    </row>
    <row r="44" spans="1:9" ht="14.25" thickBot="1" x14ac:dyDescent="0.2"/>
    <row r="45" spans="1:9" x14ac:dyDescent="0.15">
      <c r="A45" s="17" t="s">
        <v>17</v>
      </c>
      <c r="B45" s="17"/>
    </row>
    <row r="46" spans="1:9" x14ac:dyDescent="0.15">
      <c r="A46" s="7" t="s">
        <v>18</v>
      </c>
      <c r="B46" s="7">
        <v>0.43744349213341949</v>
      </c>
    </row>
    <row r="47" spans="1:9" x14ac:dyDescent="0.15">
      <c r="A47" s="7" t="s">
        <v>19</v>
      </c>
      <c r="B47" s="7">
        <v>0.19135680880988101</v>
      </c>
    </row>
    <row r="48" spans="1:9" x14ac:dyDescent="0.15">
      <c r="A48" s="7" t="s">
        <v>20</v>
      </c>
      <c r="B48" s="7">
        <v>0.1561984091929193</v>
      </c>
    </row>
    <row r="49" spans="1:9" x14ac:dyDescent="0.15">
      <c r="A49" s="7" t="s">
        <v>21</v>
      </c>
      <c r="B49" s="7">
        <v>16.79381563884035</v>
      </c>
    </row>
    <row r="50" spans="1:9" ht="14.25" thickBot="1" x14ac:dyDescent="0.2">
      <c r="A50" s="18" t="s">
        <v>22</v>
      </c>
      <c r="B50" s="18">
        <v>25</v>
      </c>
    </row>
    <row r="52" spans="1:9" ht="14.25" thickBot="1" x14ac:dyDescent="0.2">
      <c r="A52" s="7" t="s">
        <v>23</v>
      </c>
    </row>
    <row r="53" spans="1:9" x14ac:dyDescent="0.15">
      <c r="A53" s="19"/>
      <c r="B53" s="19" t="s">
        <v>28</v>
      </c>
      <c r="C53" s="19" t="s">
        <v>29</v>
      </c>
      <c r="D53" s="19" t="s">
        <v>30</v>
      </c>
      <c r="E53" s="19" t="s">
        <v>31</v>
      </c>
      <c r="F53" s="19" t="s">
        <v>32</v>
      </c>
    </row>
    <row r="54" spans="1:9" x14ac:dyDescent="0.15">
      <c r="A54" s="7" t="s">
        <v>24</v>
      </c>
      <c r="B54" s="7">
        <v>1</v>
      </c>
      <c r="C54" s="7">
        <v>1535.0183946387515</v>
      </c>
      <c r="D54" s="7">
        <v>1535.0183946387515</v>
      </c>
      <c r="E54" s="7">
        <v>5.4427053248909401</v>
      </c>
      <c r="F54" s="7">
        <v>2.8758717728160858E-2</v>
      </c>
    </row>
    <row r="55" spans="1:9" x14ac:dyDescent="0.15">
      <c r="A55" s="7" t="s">
        <v>25</v>
      </c>
      <c r="B55" s="7">
        <v>23</v>
      </c>
      <c r="C55" s="7">
        <v>6486.7416053612505</v>
      </c>
      <c r="D55" s="7">
        <v>282.03224371135872</v>
      </c>
    </row>
    <row r="56" spans="1:9" ht="14.25" thickBot="1" x14ac:dyDescent="0.2">
      <c r="A56" s="18" t="s">
        <v>26</v>
      </c>
      <c r="B56" s="18">
        <v>24</v>
      </c>
      <c r="C56" s="18">
        <v>8021.76</v>
      </c>
      <c r="D56" s="18"/>
      <c r="E56" s="18"/>
      <c r="F56" s="18"/>
    </row>
    <row r="57" spans="1:9" ht="14.25" thickBot="1" x14ac:dyDescent="0.2"/>
    <row r="58" spans="1:9" x14ac:dyDescent="0.15">
      <c r="A58" s="19"/>
      <c r="B58" s="19" t="s">
        <v>33</v>
      </c>
      <c r="C58" s="19" t="s">
        <v>21</v>
      </c>
      <c r="D58" s="19" t="s">
        <v>34</v>
      </c>
      <c r="E58" s="19" t="s">
        <v>35</v>
      </c>
      <c r="F58" s="19" t="s">
        <v>36</v>
      </c>
      <c r="G58" s="19" t="s">
        <v>37</v>
      </c>
      <c r="H58" s="19" t="s">
        <v>38</v>
      </c>
      <c r="I58" s="19" t="s">
        <v>39</v>
      </c>
    </row>
    <row r="59" spans="1:9" x14ac:dyDescent="0.15">
      <c r="A59" s="7" t="s">
        <v>27</v>
      </c>
      <c r="B59" s="7">
        <v>80.93657677448671</v>
      </c>
      <c r="C59" s="7">
        <v>26.660964420349551</v>
      </c>
      <c r="D59" s="7">
        <v>3.0357707807715366</v>
      </c>
      <c r="E59" s="7">
        <v>5.8747533034598145E-3</v>
      </c>
      <c r="F59" s="7">
        <v>25.784244910213438</v>
      </c>
      <c r="G59" s="7">
        <v>136.08890863875999</v>
      </c>
      <c r="H59" s="7">
        <v>25.784244910213438</v>
      </c>
      <c r="I59" s="7">
        <v>136.08890863875999</v>
      </c>
    </row>
    <row r="60" spans="1:9" ht="14.25" thickBot="1" x14ac:dyDescent="0.2">
      <c r="A60" s="18" t="s">
        <v>40</v>
      </c>
      <c r="B60" s="18">
        <v>2.5608303365158385</v>
      </c>
      <c r="C60" s="18">
        <v>1.097674044729126</v>
      </c>
      <c r="D60" s="18">
        <v>2.3329606350925212</v>
      </c>
      <c r="E60" s="18">
        <v>2.8758717728156056E-2</v>
      </c>
      <c r="F60" s="18">
        <v>0.29012166149536567</v>
      </c>
      <c r="G60" s="18">
        <v>4.8315390115363108</v>
      </c>
      <c r="H60" s="18">
        <v>0.29012166149536567</v>
      </c>
      <c r="I60" s="18">
        <v>4.8315390115363108</v>
      </c>
    </row>
  </sheetData>
  <phoneticPr fontId="1"/>
  <printOptions headings="1"/>
  <pageMargins left="0.78740157480314965" right="0.86614173228346458" top="0.74803149606299213" bottom="0.74803149606299213" header="0.31496062992125984" footer="0.31496062992125984"/>
  <pageSetup paperSize="9" scale="83" fitToHeight="0" orientation="portrait" horizontalDpi="1200" verticalDpi="1200" r:id="rId1"/>
  <headerFooter alignWithMargins="0">
    <oddHeader>&amp;L&amp;F&amp;C&amp;A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2FC070-598D-4AE6-9A39-81482AB08D43}"/>
</file>

<file path=customXml/itemProps2.xml><?xml version="1.0" encoding="utf-8"?>
<ds:datastoreItem xmlns:ds="http://schemas.openxmlformats.org/officeDocument/2006/customXml" ds:itemID="{6B4BC423-8631-4897-B45F-EB80241BDF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Ⅱ-06　（64，66ページ）</vt:lpstr>
      <vt:lpstr>Ⅱ-06　（68ページ）</vt:lpstr>
      <vt:lpstr>Ⅱ-06　（69，71，72ページ）</vt:lpstr>
      <vt:lpstr>Ⅱ-06　（70，72，73ページ）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2023-09-22T07:58:11Z</dcterms:created>
  <dcterms:modified xsi:type="dcterms:W3CDTF">2023-09-22T07:58:53Z</dcterms:modified>
</cp:coreProperties>
</file>